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8" yWindow="65500" windowWidth="11292" windowHeight="9000" tabRatio="583" firstSheet="2" activeTab="3"/>
  </bookViews>
  <sheets>
    <sheet name="приход" sheetId="1" r:id="rId1"/>
    <sheet name="расход" sheetId="2" r:id="rId2"/>
    <sheet name="остаток" sheetId="3" r:id="rId3"/>
    <sheet name="сад" sheetId="4" r:id="rId4"/>
    <sheet name="ясли" sheetId="5" r:id="rId5"/>
    <sheet name="сотрудники" sheetId="6" r:id="rId6"/>
    <sheet name="ОСОБЫЙ" sheetId="7" r:id="rId7"/>
    <sheet name="ясли 2" sheetId="8" state="hidden" r:id="rId8"/>
    <sheet name="сад+ясли+сотрудники" sheetId="9" r:id="rId9"/>
    <sheet name="данные" sheetId="10" state="hidden" r:id="rId10"/>
    <sheet name="норма ясли" sheetId="11" r:id="rId11"/>
    <sheet name="норма сад" sheetId="12" r:id="rId12"/>
    <sheet name="стр.1" sheetId="13" r:id="rId13"/>
    <sheet name="стр.2" sheetId="14" r:id="rId14"/>
    <sheet name="Лист1" sheetId="15" state="hidden" r:id="rId15"/>
  </sheets>
  <definedNames>
    <definedName name="_xlnm._FilterDatabase" localSheetId="11" hidden="1">'норма сад'!$AG$3:$AH$3</definedName>
    <definedName name="_xlnm._FilterDatabase" localSheetId="10" hidden="1">'норма ясли'!$AG$3:$AH$3</definedName>
    <definedName name="_xlnm._FilterDatabase" localSheetId="6" hidden="1">'ОСОБЫЙ'!$K$52:$L$54</definedName>
    <definedName name="_xlnm._FilterDatabase" localSheetId="3" hidden="1">'сад'!$K$52:$L$54</definedName>
    <definedName name="_xlnm._FilterDatabase" localSheetId="8" hidden="1">'сад+ясли+сотрудники'!$A$4:$R$4</definedName>
    <definedName name="_xlnm._FilterDatabase" localSheetId="5" hidden="1">'сотрудники'!$K$52:$L$54</definedName>
    <definedName name="_xlnm._FilterDatabase" localSheetId="4" hidden="1">'ясли'!$K$52:$L$139</definedName>
    <definedName name="_xlnm._FilterDatabase" localSheetId="7" hidden="1">'ясли 2'!$K$52:$L$54</definedName>
    <definedName name="_xlnm.Print_Titles" localSheetId="9">'данные'!$29:$31</definedName>
    <definedName name="_xlnm.Print_Titles" localSheetId="6">'ОСОБЫЙ'!$52:$54</definedName>
    <definedName name="_xlnm.Print_Titles" localSheetId="3">'сад'!$52:$54</definedName>
    <definedName name="_xlnm.Print_Titles" localSheetId="8">'сад+ясли+сотрудники'!$2:$4</definedName>
    <definedName name="_xlnm.Print_Titles" localSheetId="5">'сотрудники'!$52:$54</definedName>
    <definedName name="_xlnm.Print_Titles" localSheetId="4">'ясли'!$52:$54</definedName>
    <definedName name="_xlnm.Print_Titles" localSheetId="7">'ясли 2'!$52:$54</definedName>
    <definedName name="_xlnm.Print_Area" localSheetId="9">'данные'!$A$1:$B$117</definedName>
    <definedName name="_xlnm.Print_Area" localSheetId="6">'ОСОБЫЙ'!$A$1:$L$150</definedName>
    <definedName name="_xlnm.Print_Area" localSheetId="2">'остаток'!$A$1:$E$88</definedName>
    <definedName name="_xlnm.Print_Area" localSheetId="1">'расход'!$A$3:$CW$90</definedName>
    <definedName name="_xlnm.Print_Area" localSheetId="3">'сад'!$A$1:$L$150</definedName>
    <definedName name="_xlnm.Print_Area" localSheetId="8">'сад+ясли+сотрудники'!$A$1:$P$98</definedName>
    <definedName name="_xlnm.Print_Area" localSheetId="5">'сотрудники'!$A$1:$L$150</definedName>
    <definedName name="_xlnm.Print_Area" localSheetId="12">'стр.1'!$A$1:$FE$36</definedName>
    <definedName name="_xlnm.Print_Area" localSheetId="13">'стр.2'!$A$1:$FE$38</definedName>
    <definedName name="_xlnm.Print_Area" localSheetId="4">'ясли'!$A$1:$L$150</definedName>
    <definedName name="_xlnm.Print_Area" localSheetId="7">'ясли 2'!$A$1:$L$155</definedName>
  </definedNames>
  <calcPr fullCalcOnLoad="1"/>
</workbook>
</file>

<file path=xl/sharedStrings.xml><?xml version="1.0" encoding="utf-8"?>
<sst xmlns="http://schemas.openxmlformats.org/spreadsheetml/2006/main" count="581" uniqueCount="267">
  <si>
    <t>Наименование
 продукта</t>
  </si>
  <si>
    <t>Завтрак</t>
  </si>
  <si>
    <t>Обед</t>
  </si>
  <si>
    <t>Полдник</t>
  </si>
  <si>
    <t>Кол-во порций</t>
  </si>
  <si>
    <t>Норма на 1 ребенка 
(в граммах)</t>
  </si>
  <si>
    <t>Количество продукта (кг)
подлежащего к закладке</t>
  </si>
  <si>
    <t>Масло сливочное</t>
  </si>
  <si>
    <t>Молоко свежее</t>
  </si>
  <si>
    <t>лук</t>
  </si>
  <si>
    <t>Кладовщик:</t>
  </si>
  <si>
    <t>Повар:</t>
  </si>
  <si>
    <t xml:space="preserve">Бухгалтер: </t>
  </si>
  <si>
    <t>Ужин</t>
  </si>
  <si>
    <t>всего (кг)</t>
  </si>
  <si>
    <t>ВЕДОМОСТЬ РАСХОДА ПРОДУКТОВ</t>
  </si>
  <si>
    <t xml:space="preserve"> </t>
  </si>
  <si>
    <t>МЕНЮ</t>
  </si>
  <si>
    <t>ВЫХОД</t>
  </si>
  <si>
    <t>ЗАВТРАК</t>
  </si>
  <si>
    <t>ОБЕД</t>
  </si>
  <si>
    <t>выход на 1 ребенка в день
 (в граммах)</t>
  </si>
  <si>
    <t>Наименование
 продуктов</t>
  </si>
  <si>
    <t>ПОЛДНИК</t>
  </si>
  <si>
    <t>МЕНЮ-ТРЕБОВАНИЕ</t>
  </si>
  <si>
    <t xml:space="preserve">итого </t>
  </si>
  <si>
    <t>1 месяц</t>
  </si>
  <si>
    <t>2 месяц</t>
  </si>
  <si>
    <t>3 месяц</t>
  </si>
  <si>
    <t>Итого 1 мес.</t>
  </si>
  <si>
    <t>Итого 2 мес.</t>
  </si>
  <si>
    <t>Итого 3 мес.</t>
  </si>
  <si>
    <t>в 1 шт.:</t>
  </si>
  <si>
    <t>(расшифровка подписи)</t>
  </si>
  <si>
    <t>Птица</t>
  </si>
  <si>
    <t>Творог</t>
  </si>
  <si>
    <t>Сыр</t>
  </si>
  <si>
    <t>кисель сухой</t>
  </si>
  <si>
    <r>
      <t xml:space="preserve">Заведущая МДОУ № </t>
    </r>
    <r>
      <rPr>
        <u val="single"/>
        <sz val="18"/>
        <color indexed="8"/>
        <rFont val="Times New Roman"/>
        <family val="1"/>
      </rPr>
      <t xml:space="preserve">     </t>
    </r>
    <r>
      <rPr>
        <sz val="18"/>
        <color indexed="8"/>
        <rFont val="Times New Roman"/>
        <family val="1"/>
      </rPr>
      <t>:</t>
    </r>
  </si>
  <si>
    <t>Остаток</t>
  </si>
  <si>
    <t>Молоко сухое</t>
  </si>
  <si>
    <t>Банан</t>
  </si>
  <si>
    <t>Мед. Работник</t>
  </si>
  <si>
    <r>
      <t xml:space="preserve">Количество довольствующих детей с  </t>
    </r>
    <r>
      <rPr>
        <u val="single"/>
        <sz val="18"/>
        <color indexed="8"/>
        <rFont val="Times New Roman"/>
        <family val="1"/>
      </rPr>
      <t xml:space="preserve">   10      </t>
    </r>
    <r>
      <rPr>
        <sz val="18"/>
        <color indexed="8"/>
        <rFont val="Times New Roman"/>
        <family val="1"/>
      </rPr>
      <t>-ти часовым пребыванием (человек):</t>
    </r>
  </si>
  <si>
    <t>Мясо (говядина 1 кат. бескостная, говядина 1 кат. на костях.)</t>
  </si>
  <si>
    <t>Колбасные изделия</t>
  </si>
  <si>
    <t>Рыба</t>
  </si>
  <si>
    <t>масло растительное</t>
  </si>
  <si>
    <t>йогурт</t>
  </si>
  <si>
    <t>Молоко сгущеное</t>
  </si>
  <si>
    <t>сметана</t>
  </si>
  <si>
    <t>яйцо (шт.)</t>
  </si>
  <si>
    <t>дрожжи</t>
  </si>
  <si>
    <t>мука пшеничная</t>
  </si>
  <si>
    <t>макаронные изделия</t>
  </si>
  <si>
    <t>крупа геркулес</t>
  </si>
  <si>
    <t>крупа рисовая</t>
  </si>
  <si>
    <t>сахарный песок</t>
  </si>
  <si>
    <t>фрукты сухие</t>
  </si>
  <si>
    <t>Яблоко</t>
  </si>
  <si>
    <t>груша</t>
  </si>
  <si>
    <t>Лимон</t>
  </si>
  <si>
    <t>Апельсин</t>
  </si>
  <si>
    <t>джем, повидло</t>
  </si>
  <si>
    <t>сок</t>
  </si>
  <si>
    <t>хлеб пшеничный</t>
  </si>
  <si>
    <t>батон</t>
  </si>
  <si>
    <t>хлеб ржаной</t>
  </si>
  <si>
    <t>картофель</t>
  </si>
  <si>
    <t>капуста свежая</t>
  </si>
  <si>
    <t>морковь</t>
  </si>
  <si>
    <t>свекла</t>
  </si>
  <si>
    <t>огурцы соленные</t>
  </si>
  <si>
    <t>кукуруза</t>
  </si>
  <si>
    <t>зеленый горошек</t>
  </si>
  <si>
    <t>икра кобачковая</t>
  </si>
  <si>
    <t>томат паста</t>
  </si>
  <si>
    <t>свежий огурец</t>
  </si>
  <si>
    <t>свежий помидор</t>
  </si>
  <si>
    <t>Золотой шар</t>
  </si>
  <si>
    <t>Сельдь</t>
  </si>
  <si>
    <t>крупа манная</t>
  </si>
  <si>
    <t>крупа гречневая</t>
  </si>
  <si>
    <t>крупа пшенная</t>
  </si>
  <si>
    <t>крупа пшеничная</t>
  </si>
  <si>
    <t>крупа горох</t>
  </si>
  <si>
    <t>соль</t>
  </si>
  <si>
    <t>чай</t>
  </si>
  <si>
    <t>какао</t>
  </si>
  <si>
    <t>кофейный напиток</t>
  </si>
  <si>
    <t>Числа месяца</t>
  </si>
  <si>
    <t>Одним ребенком</t>
  </si>
  <si>
    <t>Всего</t>
  </si>
  <si>
    <t>Число довольствующихся</t>
  </si>
  <si>
    <t>№</t>
  </si>
  <si>
    <t>Наименование продукта</t>
  </si>
  <si>
    <t>норма</t>
  </si>
  <si>
    <t>БЕЛКИ</t>
  </si>
  <si>
    <t>ЖИРЫ</t>
  </si>
  <si>
    <t>ККАЛ</t>
  </si>
  <si>
    <t>ПОДНИК</t>
  </si>
  <si>
    <t>УЖИН</t>
  </si>
  <si>
    <t>округл. До:</t>
  </si>
  <si>
    <t>сухари панировачные</t>
  </si>
  <si>
    <t>курага</t>
  </si>
  <si>
    <t>изюм</t>
  </si>
  <si>
    <t>крупа перловая</t>
  </si>
  <si>
    <t>количество</t>
  </si>
  <si>
    <t>итог</t>
  </si>
  <si>
    <t>отклонения +/- ( в граммах)</t>
  </si>
  <si>
    <t>печенье</t>
  </si>
  <si>
    <t>Утверждаю</t>
  </si>
  <si>
    <t>Руководитель 
учреждения</t>
  </si>
  <si>
    <t>(подпись)</t>
  </si>
  <si>
    <t>"</t>
  </si>
  <si>
    <t>г.</t>
  </si>
  <si>
    <t>КОДЫ</t>
  </si>
  <si>
    <t>АКТ О СПИСАНИИ МАТЕРИАЛЬНЫХ ЗАПАСОВ</t>
  </si>
  <si>
    <t>Форма по ОКУД</t>
  </si>
  <si>
    <t>0504230</t>
  </si>
  <si>
    <t>от "</t>
  </si>
  <si>
    <t>Дата</t>
  </si>
  <si>
    <t>Учреждение</t>
  </si>
  <si>
    <t>по ОКПО</t>
  </si>
  <si>
    <t>Структурное подразделение</t>
  </si>
  <si>
    <t>Материально ответственное лицо</t>
  </si>
  <si>
    <t>Комиссия в составе</t>
  </si>
  <si>
    <t>(должность, Ф.И.О.)</t>
  </si>
  <si>
    <t>назначенная приказом (распоряжением) от  "</t>
  </si>
  <si>
    <t>г.  №</t>
  </si>
  <si>
    <t>,  произвела проверку выданных со склада в подразделения материальных запасов</t>
  </si>
  <si>
    <t>и установила фактическое расходование следующих материалов:</t>
  </si>
  <si>
    <t>Материальные запасы</t>
  </si>
  <si>
    <t>Единица измерения</t>
  </si>
  <si>
    <t>Норма расхода</t>
  </si>
  <si>
    <t>Фактически израсходовано</t>
  </si>
  <si>
    <t>Направление
расхода</t>
  </si>
  <si>
    <t>Бухгалтерская запись</t>
  </si>
  <si>
    <t>наименование материала</t>
  </si>
  <si>
    <t>код</t>
  </si>
  <si>
    <t>коли-
чество</t>
  </si>
  <si>
    <t>цена, руб.</t>
  </si>
  <si>
    <t>сумма, руб.</t>
  </si>
  <si>
    <t>дебет</t>
  </si>
  <si>
    <t>кредит</t>
  </si>
  <si>
    <t>Форма 0504230 с. 2</t>
  </si>
  <si>
    <t>Итого</t>
  </si>
  <si>
    <t>Всего по настоящему акту списано материалов на общую сумму</t>
  </si>
  <si>
    <t>руб.</t>
  </si>
  <si>
    <t>(сумма прописью)</t>
  </si>
  <si>
    <t>Заключение комиссии:</t>
  </si>
  <si>
    <t>Председатель комиссии:</t>
  </si>
  <si>
    <t>(должность)</t>
  </si>
  <si>
    <t>Члены комиссии:</t>
  </si>
  <si>
    <t xml:space="preserve">принято решение о списании данных продуктов. </t>
  </si>
  <si>
    <t>Отклонение от технологической карты № ….</t>
  </si>
  <si>
    <t>вафли</t>
  </si>
  <si>
    <t>пряники</t>
  </si>
  <si>
    <t>лавровый лист</t>
  </si>
  <si>
    <t>шоколад 100 гр.</t>
  </si>
  <si>
    <t>шоколад 25 гр.</t>
  </si>
  <si>
    <t>аскорбиновая кислота</t>
  </si>
  <si>
    <t>УГЛЕВОДЫ</t>
  </si>
  <si>
    <t>МЕНЮ-ТРЕБОВАНИЕ расшир.</t>
  </si>
  <si>
    <t>крупа ячневая</t>
  </si>
  <si>
    <t>шоколад 50 гр.</t>
  </si>
  <si>
    <t>конфеты шок.</t>
  </si>
  <si>
    <t>остаток</t>
  </si>
  <si>
    <t>отклонения (+/-)</t>
  </si>
  <si>
    <t>Количество довольствующих детей с     10     -ти часовым пребыванием (человек):</t>
  </si>
  <si>
    <t>БЕЛКОВАЯ ПРИКИДКА</t>
  </si>
  <si>
    <t>Заведующая</t>
  </si>
  <si>
    <t>смесь из груш</t>
  </si>
  <si>
    <t>смесь из яблок</t>
  </si>
  <si>
    <t>булочка</t>
  </si>
  <si>
    <t>прочее х\б изделия</t>
  </si>
  <si>
    <t>зефир</t>
  </si>
  <si>
    <t xml:space="preserve">МКДОУ детский сад </t>
  </si>
  <si>
    <t>Всего за 15 дней</t>
  </si>
  <si>
    <t>Всего за 10 дней</t>
  </si>
  <si>
    <t>ХЛЕБ ПШЕНИЧНЫЙ</t>
  </si>
  <si>
    <t>КОМПОТ ИЗ СМЕСИ</t>
  </si>
  <si>
    <t>ХЛЕБ РЖАНОЙ</t>
  </si>
  <si>
    <t>Т.М. МЕДВЕДЕВА</t>
  </si>
  <si>
    <t>К.Х. АЗМУХАМЕТОВА</t>
  </si>
  <si>
    <t>А.З. МАДИЕВА</t>
  </si>
  <si>
    <t>Н.П. ЛЫТКИНА</t>
  </si>
  <si>
    <t>ОСОБЫЙ РЕБЕНОК</t>
  </si>
  <si>
    <t>Мандарины</t>
  </si>
  <si>
    <t>02.09.2013</t>
  </si>
  <si>
    <t>250\10</t>
  </si>
  <si>
    <t>ТЕФТЕЛИ ИЗ МЯСА ГОВЯДИНЫ</t>
  </si>
  <si>
    <t>20/8</t>
  </si>
  <si>
    <t>СОУС  СМЕТАННЫЙ</t>
  </si>
  <si>
    <t>1\11</t>
  </si>
  <si>
    <t>6\10</t>
  </si>
  <si>
    <t>7\13</t>
  </si>
  <si>
    <t>КАРТОФЕЛЬНОЕ ПЮРЕ</t>
  </si>
  <si>
    <t>В.И. БИКТУГАНОВ</t>
  </si>
  <si>
    <t xml:space="preserve"> КАРТОФЕЛЬНОЕ ПЮРЕ </t>
  </si>
  <si>
    <t>3\3</t>
  </si>
  <si>
    <t>20 ФЕВРАЛЯ 2015Г</t>
  </si>
  <si>
    <t>МАДОУЦРР УЛ. БЕРЕЗОВАЯ 8</t>
  </si>
  <si>
    <t>СУП КАРТОФЕЛЬНЫЙ С РЫБНЫМИ ФРИКАДЕЛЬКАМИ</t>
  </si>
  <si>
    <t>40</t>
  </si>
  <si>
    <t>МАОУ  "РАХМАНГУЛОВСКАЯ   СОШ"</t>
  </si>
  <si>
    <t xml:space="preserve">Н.А. ПУПЫШЕВ </t>
  </si>
  <si>
    <t>Директор:</t>
  </si>
  <si>
    <t xml:space="preserve">Н.А. ПУПЫШЕВ  </t>
  </si>
  <si>
    <t xml:space="preserve">КУКУРУЗА </t>
  </si>
  <si>
    <t xml:space="preserve">ХЛЕБ  РЖАНОЙ </t>
  </si>
  <si>
    <t xml:space="preserve">ХЛЕБ ПШЕНИЧНЫЙ </t>
  </si>
  <si>
    <t>Завхоз:</t>
  </si>
  <si>
    <t>З.В. ДЖАББАРОВА</t>
  </si>
  <si>
    <t>Е.А. ТКАЧУК</t>
  </si>
  <si>
    <t>Г.М. КУДРЯШОВА</t>
  </si>
  <si>
    <t>Е. А. ТКАЧУК</t>
  </si>
  <si>
    <t xml:space="preserve">БИТОЧКИ   ИЗ  МЯСА ГОВЯДИНЫ </t>
  </si>
  <si>
    <t xml:space="preserve">З.В. ДЖАББАРОВА </t>
  </si>
  <si>
    <t xml:space="preserve">Е.А.. ТКАЧУК </t>
  </si>
  <si>
    <t>Г. М. КУДРЯШОВА</t>
  </si>
  <si>
    <t>Т\К</t>
  </si>
  <si>
    <t xml:space="preserve">ФРУКТЫ </t>
  </si>
  <si>
    <t xml:space="preserve">ОБЕД  </t>
  </si>
  <si>
    <t xml:space="preserve">ЗАВТРАК  </t>
  </si>
  <si>
    <t xml:space="preserve">ХЛЕБ  ПШЕНИЧНЫЙ </t>
  </si>
  <si>
    <t>12\6</t>
  </si>
  <si>
    <t>ХЛЕБ  РЖАНОЙ</t>
  </si>
  <si>
    <t xml:space="preserve">2 - ОЙ  ЗАВТРАК </t>
  </si>
  <si>
    <t xml:space="preserve">КАРТОФЕЛЬНОЕ  ПЮРЕ </t>
  </si>
  <si>
    <t>574</t>
  </si>
  <si>
    <t>82</t>
  </si>
  <si>
    <t>СОУС  ТОМАТНЫЙ</t>
  </si>
  <si>
    <t>419</t>
  </si>
  <si>
    <t>377</t>
  </si>
  <si>
    <t>573</t>
  </si>
  <si>
    <t xml:space="preserve">2 - ОЙ ЗАВТРАК </t>
  </si>
  <si>
    <t xml:space="preserve">КАРТОФЕЛЬНОЕ   ПЮРЕ </t>
  </si>
  <si>
    <t xml:space="preserve">СОУС  ТОМАТНЫЙ </t>
  </si>
  <si>
    <t xml:space="preserve">ХЛЕБ  РЖАНОЙ  </t>
  </si>
  <si>
    <t>Количество довольствующих детей  (человек):</t>
  </si>
  <si>
    <t>Количество довольствующих детей   (человек):</t>
  </si>
  <si>
    <t>157</t>
  </si>
  <si>
    <t xml:space="preserve">РАГУ  ИЗ  ПТИЦЫ  </t>
  </si>
  <si>
    <t>376</t>
  </si>
  <si>
    <t>РАГУ  ИЗ  ПТИЦЫ</t>
  </si>
  <si>
    <t xml:space="preserve">ЗАПЕКАНКА   ПШЕННАЯ  С ТВОРОГМ </t>
  </si>
  <si>
    <t>281</t>
  </si>
  <si>
    <t xml:space="preserve">МОЛОКО  СГУЩЕННОЕ </t>
  </si>
  <si>
    <t>471</t>
  </si>
  <si>
    <t>ЧАЙ  С  МОЛОКОМ</t>
  </si>
  <si>
    <t>460</t>
  </si>
  <si>
    <t>СУП  С  РЫБНЫМИ  КОНСЕРВАМИ</t>
  </si>
  <si>
    <t>122</t>
  </si>
  <si>
    <t>НАПИТОК  ИЗ  ШИПОВНИКА</t>
  </si>
  <si>
    <t>496</t>
  </si>
  <si>
    <t>ЗАПЕКАНКА  ПШЕННАЯ  С  ТВОРОГОМ</t>
  </si>
  <si>
    <t xml:space="preserve">ЧАЙ  С  МОЛОКОМ </t>
  </si>
  <si>
    <t>КУКУРУЗА</t>
  </si>
  <si>
    <t>5 - 11 КЛАСС</t>
  </si>
  <si>
    <t>ФРУКТЫ</t>
  </si>
  <si>
    <t>1 - 4 КЛАСС</t>
  </si>
  <si>
    <t>СУП  С РЫБНЫМИ  КОНСЕРВАМИ</t>
  </si>
  <si>
    <t xml:space="preserve">РАГУ  ИЗ  ПТИЦЫ </t>
  </si>
  <si>
    <t xml:space="preserve">ПЛАТНИКИ </t>
  </si>
  <si>
    <t>09   АПРЕЛЯ    2024  г.</t>
  </si>
  <si>
    <t>09  АПРЕЛЯ    2024 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</si>
</sst>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800]dddd\,\ mmmm\ dd\,\ yyyy"/>
    <numFmt numFmtId="174" formatCode="0.000"/>
    <numFmt numFmtId="175" formatCode="[$-FC19]d\ mmmm\ yyyy\ &quot;г.&quot;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\г\."/>
    <numFmt numFmtId="183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2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6.5"/>
      <name val="Arial Cyr"/>
      <family val="2"/>
    </font>
    <font>
      <b/>
      <sz val="10"/>
      <name val="Arial Cyr"/>
      <family val="2"/>
    </font>
    <font>
      <sz val="14"/>
      <name val="Calibri"/>
      <family val="2"/>
    </font>
    <font>
      <b/>
      <sz val="36"/>
      <name val="Calibri"/>
      <family val="0"/>
    </font>
    <font>
      <b/>
      <sz val="3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17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medium">
        <color indexed="17"/>
      </right>
      <top style="thin"/>
      <bottom style="thin"/>
    </border>
    <border>
      <left style="medium">
        <color indexed="17"/>
      </left>
      <right style="medium">
        <color indexed="17"/>
      </right>
      <top style="thin"/>
      <bottom style="medium">
        <color indexed="17"/>
      </bottom>
    </border>
    <border>
      <left style="thin"/>
      <right/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>
        <color indexed="63"/>
      </right>
      <top style="thin"/>
      <bottom style="medium">
        <color indexed="17"/>
      </bottom>
    </border>
    <border>
      <left/>
      <right style="thin"/>
      <top style="thin"/>
      <bottom style="medium">
        <color indexed="17"/>
      </bottom>
    </border>
    <border>
      <left/>
      <right>
        <color indexed="63"/>
      </right>
      <top style="thin"/>
      <bottom style="medium">
        <color indexed="17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/>
      <top style="medium">
        <color indexed="17"/>
      </top>
      <bottom style="thin"/>
    </border>
    <border>
      <left/>
      <right/>
      <top style="medium">
        <color indexed="17"/>
      </top>
      <bottom style="thin"/>
    </border>
    <border>
      <left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/>
      <protection hidden="1"/>
    </xf>
    <xf numFmtId="174" fontId="7" fillId="33" borderId="10" xfId="0" applyNumberFormat="1" applyFont="1" applyFill="1" applyBorder="1" applyAlignment="1" applyProtection="1">
      <alignment/>
      <protection hidden="1"/>
    </xf>
    <xf numFmtId="174" fontId="7" fillId="34" borderId="11" xfId="0" applyNumberFormat="1" applyFont="1" applyFill="1" applyBorder="1" applyAlignment="1" applyProtection="1">
      <alignment horizontal="center" vertical="center"/>
      <protection locked="0"/>
    </xf>
    <xf numFmtId="174" fontId="7" fillId="34" borderId="12" xfId="0" applyNumberFormat="1" applyFont="1" applyFill="1" applyBorder="1" applyAlignment="1" applyProtection="1">
      <alignment horizontal="center" vertical="center"/>
      <protection locked="0"/>
    </xf>
    <xf numFmtId="174" fontId="7" fillId="34" borderId="13" xfId="0" applyNumberFormat="1" applyFont="1" applyFill="1" applyBorder="1" applyAlignment="1" applyProtection="1">
      <alignment horizontal="center" vertical="center"/>
      <protection locked="0"/>
    </xf>
    <xf numFmtId="174" fontId="7" fillId="35" borderId="11" xfId="0" applyNumberFormat="1" applyFont="1" applyFill="1" applyBorder="1" applyAlignment="1" applyProtection="1">
      <alignment horizontal="center" vertical="center"/>
      <protection locked="0"/>
    </xf>
    <xf numFmtId="174" fontId="7" fillId="35" borderId="12" xfId="0" applyNumberFormat="1" applyFont="1" applyFill="1" applyBorder="1" applyAlignment="1" applyProtection="1">
      <alignment horizontal="center" vertical="center"/>
      <protection locked="0"/>
    </xf>
    <xf numFmtId="174" fontId="7" fillId="35" borderId="13" xfId="0" applyNumberFormat="1" applyFont="1" applyFill="1" applyBorder="1" applyAlignment="1" applyProtection="1">
      <alignment horizontal="center" vertical="center"/>
      <protection locked="0"/>
    </xf>
    <xf numFmtId="174" fontId="7" fillId="36" borderId="14" xfId="0" applyNumberFormat="1" applyFont="1" applyFill="1" applyBorder="1" applyAlignment="1" applyProtection="1">
      <alignment/>
      <protection hidden="1"/>
    </xf>
    <xf numFmtId="174" fontId="7" fillId="36" borderId="15" xfId="0" applyNumberFormat="1" applyFont="1" applyFill="1" applyBorder="1" applyAlignment="1" applyProtection="1">
      <alignment/>
      <protection hidden="1"/>
    </xf>
    <xf numFmtId="174" fontId="7" fillId="37" borderId="14" xfId="0" applyNumberFormat="1" applyFont="1" applyFill="1" applyBorder="1" applyAlignment="1" applyProtection="1">
      <alignment/>
      <protection hidden="1"/>
    </xf>
    <xf numFmtId="174" fontId="7" fillId="33" borderId="14" xfId="0" applyNumberFormat="1" applyFont="1" applyFill="1" applyBorder="1" applyAlignment="1" applyProtection="1">
      <alignment/>
      <protection hidden="1"/>
    </xf>
    <xf numFmtId="174" fontId="7" fillId="33" borderId="15" xfId="0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7" fillId="38" borderId="11" xfId="0" applyFont="1" applyFill="1" applyBorder="1" applyAlignment="1" applyProtection="1">
      <alignment horizontal="center" vertical="center"/>
      <protection hidden="1"/>
    </xf>
    <xf numFmtId="0" fontId="7" fillId="38" borderId="10" xfId="0" applyFont="1" applyFill="1" applyBorder="1" applyAlignment="1" applyProtection="1">
      <alignment horizontal="center" vertical="center"/>
      <protection hidden="1"/>
    </xf>
    <xf numFmtId="0" fontId="7" fillId="38" borderId="16" xfId="0" applyFont="1" applyFill="1" applyBorder="1" applyAlignment="1" applyProtection="1">
      <alignment horizontal="center" vertical="center"/>
      <protection hidden="1"/>
    </xf>
    <xf numFmtId="0" fontId="7" fillId="36" borderId="17" xfId="0" applyFont="1" applyFill="1" applyBorder="1" applyAlignment="1" applyProtection="1">
      <alignment horizontal="center" vertical="center" wrapText="1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7" borderId="18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vertical="top" wrapText="1"/>
      <protection hidden="1"/>
    </xf>
    <xf numFmtId="174" fontId="7" fillId="38" borderId="11" xfId="0" applyNumberFormat="1" applyFont="1" applyFill="1" applyBorder="1" applyAlignment="1" applyProtection="1">
      <alignment/>
      <protection hidden="1"/>
    </xf>
    <xf numFmtId="174" fontId="7" fillId="38" borderId="10" xfId="0" applyNumberFormat="1" applyFont="1" applyFill="1" applyBorder="1" applyAlignment="1" applyProtection="1">
      <alignment/>
      <protection hidden="1"/>
    </xf>
    <xf numFmtId="174" fontId="7" fillId="38" borderId="16" xfId="0" applyNumberFormat="1" applyFont="1" applyFill="1" applyBorder="1" applyAlignment="1" applyProtection="1">
      <alignment/>
      <protection hidden="1"/>
    </xf>
    <xf numFmtId="174" fontId="7" fillId="34" borderId="11" xfId="0" applyNumberFormat="1" applyFont="1" applyFill="1" applyBorder="1" applyAlignment="1" applyProtection="1">
      <alignment horizontal="center" vertical="center"/>
      <protection hidden="1"/>
    </xf>
    <xf numFmtId="174" fontId="7" fillId="34" borderId="12" xfId="0" applyNumberFormat="1" applyFont="1" applyFill="1" applyBorder="1" applyAlignment="1" applyProtection="1">
      <alignment horizontal="center" vertical="center"/>
      <protection hidden="1"/>
    </xf>
    <xf numFmtId="174" fontId="7" fillId="34" borderId="13" xfId="0" applyNumberFormat="1" applyFont="1" applyFill="1" applyBorder="1" applyAlignment="1" applyProtection="1">
      <alignment horizontal="center" vertical="center"/>
      <protection hidden="1"/>
    </xf>
    <xf numFmtId="174" fontId="7" fillId="35" borderId="11" xfId="0" applyNumberFormat="1" applyFont="1" applyFill="1" applyBorder="1" applyAlignment="1" applyProtection="1">
      <alignment horizontal="center" vertical="center"/>
      <protection hidden="1"/>
    </xf>
    <xf numFmtId="174" fontId="7" fillId="35" borderId="12" xfId="0" applyNumberFormat="1" applyFont="1" applyFill="1" applyBorder="1" applyAlignment="1" applyProtection="1">
      <alignment horizontal="center" vertical="center"/>
      <protection hidden="1"/>
    </xf>
    <xf numFmtId="174" fontId="7" fillId="35" borderId="13" xfId="0" applyNumberFormat="1" applyFont="1" applyFill="1" applyBorder="1" applyAlignment="1" applyProtection="1">
      <alignment horizontal="center" vertical="center"/>
      <protection hidden="1"/>
    </xf>
    <xf numFmtId="174" fontId="7" fillId="38" borderId="10" xfId="0" applyNumberFormat="1" applyFont="1" applyFill="1" applyBorder="1" applyAlignment="1" applyProtection="1">
      <alignment horizontal="center" vertical="center"/>
      <protection hidden="1"/>
    </xf>
    <xf numFmtId="174" fontId="7" fillId="38" borderId="16" xfId="0" applyNumberFormat="1" applyFont="1" applyFill="1" applyBorder="1" applyAlignment="1" applyProtection="1">
      <alignment horizontal="center" vertical="center"/>
      <protection hidden="1"/>
    </xf>
    <xf numFmtId="174" fontId="7" fillId="38" borderId="19" xfId="0" applyNumberFormat="1" applyFont="1" applyFill="1" applyBorder="1" applyAlignment="1" applyProtection="1">
      <alignment/>
      <protection hidden="1"/>
    </xf>
    <xf numFmtId="174" fontId="7" fillId="38" borderId="20" xfId="0" applyNumberFormat="1" applyFont="1" applyFill="1" applyBorder="1" applyAlignment="1" applyProtection="1">
      <alignment/>
      <protection hidden="1"/>
    </xf>
    <xf numFmtId="174" fontId="7" fillId="38" borderId="20" xfId="0" applyNumberFormat="1" applyFont="1" applyFill="1" applyBorder="1" applyAlignment="1" applyProtection="1">
      <alignment horizontal="center" vertical="center"/>
      <protection hidden="1"/>
    </xf>
    <xf numFmtId="174" fontId="7" fillId="38" borderId="21" xfId="0" applyNumberFormat="1" applyFont="1" applyFill="1" applyBorder="1" applyAlignment="1" applyProtection="1">
      <alignment horizontal="center" vertical="center"/>
      <protection hidden="1"/>
    </xf>
    <xf numFmtId="174" fontId="7" fillId="34" borderId="19" xfId="0" applyNumberFormat="1" applyFont="1" applyFill="1" applyBorder="1" applyAlignment="1" applyProtection="1">
      <alignment horizontal="center" vertical="center"/>
      <protection hidden="1"/>
    </xf>
    <xf numFmtId="174" fontId="7" fillId="34" borderId="22" xfId="0" applyNumberFormat="1" applyFont="1" applyFill="1" applyBorder="1" applyAlignment="1" applyProtection="1">
      <alignment horizontal="center" vertical="center"/>
      <protection hidden="1"/>
    </xf>
    <xf numFmtId="174" fontId="7" fillId="34" borderId="23" xfId="0" applyNumberFormat="1" applyFont="1" applyFill="1" applyBorder="1" applyAlignment="1" applyProtection="1">
      <alignment horizontal="center" vertical="center"/>
      <protection hidden="1"/>
    </xf>
    <xf numFmtId="174" fontId="7" fillId="35" borderId="19" xfId="0" applyNumberFormat="1" applyFont="1" applyFill="1" applyBorder="1" applyAlignment="1" applyProtection="1">
      <alignment horizontal="center" vertical="center"/>
      <protection hidden="1"/>
    </xf>
    <xf numFmtId="174" fontId="7" fillId="35" borderId="22" xfId="0" applyNumberFormat="1" applyFont="1" applyFill="1" applyBorder="1" applyAlignment="1" applyProtection="1">
      <alignment horizontal="center" vertical="center"/>
      <protection hidden="1"/>
    </xf>
    <xf numFmtId="174" fontId="7" fillId="35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174" fontId="6" fillId="39" borderId="10" xfId="0" applyNumberFormat="1" applyFont="1" applyFill="1" applyBorder="1" applyAlignment="1" applyProtection="1">
      <alignment vertical="center"/>
      <protection hidden="1"/>
    </xf>
    <xf numFmtId="0" fontId="12" fillId="40" borderId="10" xfId="53" applyFont="1" applyFill="1" applyBorder="1" applyAlignment="1" applyProtection="1">
      <alignment horizontal="center" vertical="center" wrapText="1"/>
      <protection hidden="1"/>
    </xf>
    <xf numFmtId="0" fontId="12" fillId="41" borderId="12" xfId="53" applyFont="1" applyFill="1" applyBorder="1" applyAlignment="1" applyProtection="1">
      <alignment horizontal="center" vertical="center" wrapText="1"/>
      <protection hidden="1" locked="0"/>
    </xf>
    <xf numFmtId="0" fontId="12" fillId="41" borderId="10" xfId="53" applyFont="1" applyFill="1" applyBorder="1" applyAlignment="1" applyProtection="1">
      <alignment horizontal="center" vertical="center" wrapText="1"/>
      <protection hidden="1" locked="0"/>
    </xf>
    <xf numFmtId="0" fontId="13" fillId="0" borderId="0" xfId="53" applyFont="1" applyBorder="1" applyProtection="1">
      <alignment/>
      <protection hidden="1"/>
    </xf>
    <xf numFmtId="0" fontId="12" fillId="40" borderId="24" xfId="53" applyFont="1" applyFill="1" applyBorder="1" applyAlignment="1" applyProtection="1">
      <alignment horizontal="center" vertical="center" wrapText="1"/>
      <protection hidden="1"/>
    </xf>
    <xf numFmtId="0" fontId="12" fillId="40" borderId="13" xfId="53" applyFont="1" applyFill="1" applyBorder="1" applyAlignment="1" applyProtection="1">
      <alignment vertical="center" wrapText="1"/>
      <protection hidden="1"/>
    </xf>
    <xf numFmtId="0" fontId="12" fillId="41" borderId="10" xfId="53" applyFont="1" applyFill="1" applyBorder="1" applyAlignment="1" applyProtection="1">
      <alignment horizontal="center" vertical="center" wrapText="1"/>
      <protection hidden="1"/>
    </xf>
    <xf numFmtId="0" fontId="12" fillId="41" borderId="10" xfId="53" applyFont="1" applyFill="1" applyBorder="1" applyAlignment="1" applyProtection="1">
      <alignment vertical="top" wrapText="1"/>
      <protection hidden="1"/>
    </xf>
    <xf numFmtId="0" fontId="12" fillId="0" borderId="10" xfId="53" applyFont="1" applyBorder="1" applyAlignment="1" applyProtection="1">
      <alignment horizontal="center" vertical="center" wrapText="1"/>
      <protection hidden="1" locked="0"/>
    </xf>
    <xf numFmtId="0" fontId="7" fillId="42" borderId="11" xfId="0" applyFont="1" applyFill="1" applyBorder="1" applyAlignment="1" applyProtection="1">
      <alignment horizontal="center" vertical="center"/>
      <protection hidden="1"/>
    </xf>
    <xf numFmtId="0" fontId="7" fillId="42" borderId="10" xfId="0" applyFont="1" applyFill="1" applyBorder="1" applyAlignment="1" applyProtection="1">
      <alignment horizontal="center" vertical="center"/>
      <protection hidden="1"/>
    </xf>
    <xf numFmtId="0" fontId="7" fillId="42" borderId="16" xfId="0" applyFont="1" applyFill="1" applyBorder="1" applyAlignment="1" applyProtection="1">
      <alignment horizontal="center" vertical="center"/>
      <protection hidden="1"/>
    </xf>
    <xf numFmtId="174" fontId="7" fillId="42" borderId="11" xfId="0" applyNumberFormat="1" applyFont="1" applyFill="1" applyBorder="1" applyAlignment="1" applyProtection="1">
      <alignment horizontal="right"/>
      <protection locked="0"/>
    </xf>
    <xf numFmtId="174" fontId="7" fillId="42" borderId="10" xfId="0" applyNumberFormat="1" applyFont="1" applyFill="1" applyBorder="1" applyAlignment="1" applyProtection="1">
      <alignment horizontal="right"/>
      <protection locked="0"/>
    </xf>
    <xf numFmtId="174" fontId="7" fillId="42" borderId="16" xfId="0" applyNumberFormat="1" applyFont="1" applyFill="1" applyBorder="1" applyAlignment="1" applyProtection="1">
      <alignment horizontal="right"/>
      <protection locked="0"/>
    </xf>
    <xf numFmtId="174" fontId="7" fillId="42" borderId="10" xfId="0" applyNumberFormat="1" applyFont="1" applyFill="1" applyBorder="1" applyAlignment="1" applyProtection="1">
      <alignment horizontal="right" vertical="center"/>
      <protection locked="0"/>
    </xf>
    <xf numFmtId="174" fontId="7" fillId="42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hidden="1" locked="0"/>
    </xf>
    <xf numFmtId="0" fontId="6" fillId="0" borderId="0" xfId="0" applyFont="1" applyBorder="1" applyAlignment="1" applyProtection="1">
      <alignment vertical="center"/>
      <protection hidden="1"/>
    </xf>
    <xf numFmtId="0" fontId="0" fillId="40" borderId="0" xfId="0" applyFill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174" fontId="6" fillId="39" borderId="0" xfId="0" applyNumberFormat="1" applyFont="1" applyFill="1" applyBorder="1" applyAlignment="1" applyProtection="1">
      <alignment vertical="center"/>
      <protection hidden="1"/>
    </xf>
    <xf numFmtId="174" fontId="6" fillId="42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74" fontId="6" fillId="0" borderId="0" xfId="0" applyNumberFormat="1" applyFont="1" applyFill="1" applyBorder="1" applyAlignment="1" applyProtection="1">
      <alignment vertical="center"/>
      <protection hidden="1"/>
    </xf>
    <xf numFmtId="174" fontId="6" fillId="0" borderId="0" xfId="0" applyNumberFormat="1" applyFont="1" applyAlignment="1" applyProtection="1">
      <alignment/>
      <protection hidden="1"/>
    </xf>
    <xf numFmtId="172" fontId="6" fillId="0" borderId="10" xfId="0" applyNumberFormat="1" applyFont="1" applyBorder="1" applyAlignment="1" applyProtection="1">
      <alignment/>
      <protection hidden="1" locked="0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54" applyFont="1">
      <alignment/>
      <protection/>
    </xf>
    <xf numFmtId="0" fontId="16" fillId="0" borderId="0" xfId="54" applyFont="1" applyAlignment="1">
      <alignment/>
      <protection/>
    </xf>
    <xf numFmtId="0" fontId="17" fillId="0" borderId="0" xfId="54" applyFont="1">
      <alignment/>
      <protection/>
    </xf>
    <xf numFmtId="0" fontId="17" fillId="0" borderId="0" xfId="54" applyFont="1" applyAlignment="1">
      <alignment vertical="top"/>
      <protection/>
    </xf>
    <xf numFmtId="0" fontId="16" fillId="0" borderId="0" xfId="54" applyFont="1" applyAlignment="1">
      <alignment horizontal="right"/>
      <protection/>
    </xf>
    <xf numFmtId="0" fontId="15" fillId="0" borderId="0" xfId="54" applyFont="1">
      <alignment/>
      <protection/>
    </xf>
    <xf numFmtId="0" fontId="18" fillId="0" borderId="0" xfId="54" applyFont="1">
      <alignment/>
      <protection/>
    </xf>
    <xf numFmtId="0" fontId="15" fillId="0" borderId="0" xfId="54" applyFont="1" applyAlignment="1">
      <alignment horizontal="right"/>
      <protection/>
    </xf>
    <xf numFmtId="0" fontId="16" fillId="0" borderId="0" xfId="54" applyFont="1" applyBorder="1" applyAlignment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  <protection hidden="1"/>
    </xf>
    <xf numFmtId="173" fontId="3" fillId="0" borderId="0" xfId="0" applyNumberFormat="1" applyFont="1" applyAlignment="1" applyProtection="1">
      <alignment horizontal="left"/>
      <protection hidden="1" locked="0"/>
    </xf>
    <xf numFmtId="172" fontId="6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6" fillId="0" borderId="25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25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vertical="top"/>
      <protection hidden="1" locked="0"/>
    </xf>
    <xf numFmtId="174" fontId="6" fillId="42" borderId="10" xfId="0" applyNumberFormat="1" applyFont="1" applyFill="1" applyBorder="1" applyAlignment="1" applyProtection="1">
      <alignment vertical="center"/>
      <protection hidden="1"/>
    </xf>
    <xf numFmtId="174" fontId="7" fillId="13" borderId="10" xfId="0" applyNumberFormat="1" applyFont="1" applyFill="1" applyBorder="1" applyAlignment="1" applyProtection="1">
      <alignment/>
      <protection hidden="1"/>
    </xf>
    <xf numFmtId="174" fontId="7" fillId="43" borderId="14" xfId="0" applyNumberFormat="1" applyFont="1" applyFill="1" applyBorder="1" applyAlignment="1" applyProtection="1">
      <alignment/>
      <protection hidden="1"/>
    </xf>
    <xf numFmtId="0" fontId="7" fillId="43" borderId="18" xfId="0" applyFont="1" applyFill="1" applyBorder="1" applyAlignment="1" applyProtection="1">
      <alignment horizontal="center" vertical="center" wrapText="1"/>
      <protection hidden="1"/>
    </xf>
    <xf numFmtId="174" fontId="7" fillId="34" borderId="26" xfId="0" applyNumberFormat="1" applyFont="1" applyFill="1" applyBorder="1" applyAlignment="1" applyProtection="1">
      <alignment horizontal="center" vertical="center"/>
      <protection locked="0"/>
    </xf>
    <xf numFmtId="174" fontId="7" fillId="34" borderId="27" xfId="0" applyNumberFormat="1" applyFont="1" applyFill="1" applyBorder="1" applyAlignment="1" applyProtection="1">
      <alignment horizontal="center" vertical="center"/>
      <protection locked="0"/>
    </xf>
    <xf numFmtId="174" fontId="7" fillId="34" borderId="28" xfId="0" applyNumberFormat="1" applyFont="1" applyFill="1" applyBorder="1" applyAlignment="1" applyProtection="1">
      <alignment horizontal="center" vertical="center"/>
      <protection locked="0"/>
    </xf>
    <xf numFmtId="174" fontId="7" fillId="34" borderId="10" xfId="0" applyNumberFormat="1" applyFont="1" applyFill="1" applyBorder="1" applyAlignment="1" applyProtection="1">
      <alignment horizontal="center" vertical="center"/>
      <protection locked="0"/>
    </xf>
    <xf numFmtId="174" fontId="7" fillId="35" borderId="26" xfId="0" applyNumberFormat="1" applyFont="1" applyFill="1" applyBorder="1" applyAlignment="1" applyProtection="1">
      <alignment horizontal="center" vertical="center"/>
      <protection locked="0"/>
    </xf>
    <xf numFmtId="174" fontId="7" fillId="35" borderId="27" xfId="0" applyNumberFormat="1" applyFont="1" applyFill="1" applyBorder="1" applyAlignment="1" applyProtection="1">
      <alignment horizontal="center" vertical="center"/>
      <protection locked="0"/>
    </xf>
    <xf numFmtId="174" fontId="7" fillId="35" borderId="28" xfId="0" applyNumberFormat="1" applyFont="1" applyFill="1" applyBorder="1" applyAlignment="1" applyProtection="1">
      <alignment horizontal="center" vertical="center"/>
      <protection locked="0"/>
    </xf>
    <xf numFmtId="174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44" borderId="18" xfId="0" applyFont="1" applyFill="1" applyBorder="1" applyAlignment="1" applyProtection="1">
      <alignment horizontal="center" vertical="center" wrapText="1"/>
      <protection hidden="1"/>
    </xf>
    <xf numFmtId="174" fontId="7" fillId="44" borderId="14" xfId="0" applyNumberFormat="1" applyFont="1" applyFill="1" applyBorder="1" applyAlignment="1" applyProtection="1">
      <alignment/>
      <protection hidden="1"/>
    </xf>
    <xf numFmtId="174" fontId="7" fillId="45" borderId="10" xfId="0" applyNumberFormat="1" applyFont="1" applyFill="1" applyBorder="1" applyAlignment="1" applyProtection="1">
      <alignment horizontal="right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6" fillId="46" borderId="10" xfId="0" applyFont="1" applyFill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12" fillId="47" borderId="10" xfId="53" applyFont="1" applyFill="1" applyBorder="1" applyAlignment="1" applyProtection="1">
      <alignment horizontal="center" vertical="center" wrapText="1"/>
      <protection locked="0"/>
    </xf>
    <xf numFmtId="174" fontId="19" fillId="42" borderId="11" xfId="0" applyNumberFormat="1" applyFont="1" applyFill="1" applyBorder="1" applyAlignment="1" applyProtection="1">
      <alignment horizontal="right"/>
      <protection locked="0"/>
    </xf>
    <xf numFmtId="174" fontId="19" fillId="42" borderId="10" xfId="0" applyNumberFormat="1" applyFont="1" applyFill="1" applyBorder="1" applyAlignment="1" applyProtection="1">
      <alignment horizontal="right"/>
      <protection locked="0"/>
    </xf>
    <xf numFmtId="174" fontId="19" fillId="42" borderId="10" xfId="0" applyNumberFormat="1" applyFont="1" applyFill="1" applyBorder="1" applyAlignment="1" applyProtection="1">
      <alignment horizontal="right" vertical="center"/>
      <protection locked="0"/>
    </xf>
    <xf numFmtId="174" fontId="19" fillId="42" borderId="16" xfId="0" applyNumberFormat="1" applyFont="1" applyFill="1" applyBorder="1" applyAlignment="1" applyProtection="1">
      <alignment horizontal="right" vertical="center"/>
      <protection locked="0"/>
    </xf>
    <xf numFmtId="0" fontId="7" fillId="45" borderId="11" xfId="0" applyFont="1" applyFill="1" applyBorder="1" applyAlignment="1" applyProtection="1">
      <alignment horizontal="center" vertical="center"/>
      <protection hidden="1"/>
    </xf>
    <xf numFmtId="0" fontId="7" fillId="45" borderId="10" xfId="0" applyFont="1" applyFill="1" applyBorder="1" applyAlignment="1" applyProtection="1">
      <alignment horizontal="center" vertical="center"/>
      <protection hidden="1"/>
    </xf>
    <xf numFmtId="0" fontId="7" fillId="45" borderId="16" xfId="0" applyFont="1" applyFill="1" applyBorder="1" applyAlignment="1" applyProtection="1">
      <alignment horizontal="center" vertical="center"/>
      <protection hidden="1"/>
    </xf>
    <xf numFmtId="174" fontId="7" fillId="45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Border="1" applyProtection="1">
      <alignment/>
      <protection locked="0"/>
    </xf>
    <xf numFmtId="16" fontId="6" fillId="0" borderId="0" xfId="0" applyNumberFormat="1" applyFont="1" applyBorder="1" applyAlignment="1" applyProtection="1">
      <alignment/>
      <protection locked="0"/>
    </xf>
    <xf numFmtId="174" fontId="7" fillId="13" borderId="24" xfId="0" applyNumberFormat="1" applyFont="1" applyFill="1" applyBorder="1" applyAlignment="1" applyProtection="1">
      <alignment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left" wrapText="1"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right"/>
      <protection locked="0"/>
    </xf>
    <xf numFmtId="0" fontId="12" fillId="47" borderId="10" xfId="53" applyFont="1" applyFill="1" applyBorder="1" applyAlignment="1" applyProtection="1">
      <alignment horizontal="center" vertical="center" wrapText="1"/>
      <protection hidden="1"/>
    </xf>
    <xf numFmtId="0" fontId="12" fillId="47" borderId="10" xfId="53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39" borderId="10" xfId="0" applyNumberFormat="1" applyFont="1" applyFill="1" applyBorder="1" applyAlignment="1" applyProtection="1">
      <alignment vertical="center"/>
      <protection hidden="1"/>
    </xf>
    <xf numFmtId="177" fontId="6" fillId="39" borderId="10" xfId="0" applyNumberFormat="1" applyFont="1" applyFill="1" applyBorder="1" applyAlignment="1" applyProtection="1">
      <alignment vertical="center"/>
      <protection hidden="1"/>
    </xf>
    <xf numFmtId="177" fontId="6" fillId="42" borderId="10" xfId="0" applyNumberFormat="1" applyFont="1" applyFill="1" applyBorder="1" applyAlignment="1" applyProtection="1">
      <alignment vertical="center"/>
      <protection hidden="1"/>
    </xf>
    <xf numFmtId="176" fontId="7" fillId="33" borderId="10" xfId="0" applyNumberFormat="1" applyFont="1" applyFill="1" applyBorder="1" applyAlignment="1" applyProtection="1">
      <alignment/>
      <protection hidden="1"/>
    </xf>
    <xf numFmtId="177" fontId="7" fillId="33" borderId="10" xfId="0" applyNumberFormat="1" applyFont="1" applyFill="1" applyBorder="1" applyAlignment="1" applyProtection="1">
      <alignment/>
      <protection hidden="1"/>
    </xf>
    <xf numFmtId="174" fontId="6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47" borderId="29" xfId="5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5" xfId="0" applyNumberFormat="1" applyFont="1" applyBorder="1" applyAlignment="1" applyProtection="1">
      <alignment vertical="center"/>
      <protection locked="0"/>
    </xf>
    <xf numFmtId="174" fontId="7" fillId="33" borderId="0" xfId="0" applyNumberFormat="1" applyFont="1" applyFill="1" applyBorder="1" applyAlignment="1" applyProtection="1">
      <alignment/>
      <protection hidden="1"/>
    </xf>
    <xf numFmtId="172" fontId="6" fillId="0" borderId="0" xfId="0" applyNumberFormat="1" applyFont="1" applyBorder="1" applyAlignment="1" applyProtection="1">
      <alignment/>
      <protection hidden="1"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47" borderId="29" xfId="53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right"/>
      <protection locked="0"/>
    </xf>
    <xf numFmtId="16" fontId="6" fillId="0" borderId="10" xfId="0" applyNumberFormat="1" applyFont="1" applyBorder="1" applyAlignment="1" applyProtection="1">
      <alignment vertical="center"/>
      <protection locked="0"/>
    </xf>
    <xf numFmtId="0" fontId="7" fillId="35" borderId="30" xfId="0" applyFont="1" applyFill="1" applyBorder="1" applyAlignment="1" applyProtection="1">
      <alignment horizontal="center"/>
      <protection hidden="1"/>
    </xf>
    <xf numFmtId="0" fontId="7" fillId="35" borderId="31" xfId="0" applyFont="1" applyFill="1" applyBorder="1" applyAlignment="1" applyProtection="1">
      <alignment horizontal="center"/>
      <protection hidden="1"/>
    </xf>
    <xf numFmtId="0" fontId="7" fillId="35" borderId="32" xfId="0" applyFont="1" applyFill="1" applyBorder="1" applyAlignment="1" applyProtection="1">
      <alignment horizontal="center"/>
      <protection hidden="1"/>
    </xf>
    <xf numFmtId="0" fontId="7" fillId="42" borderId="33" xfId="0" applyFont="1" applyFill="1" applyBorder="1" applyAlignment="1" applyProtection="1">
      <alignment horizontal="center" vertical="center"/>
      <protection hidden="1"/>
    </xf>
    <xf numFmtId="0" fontId="7" fillId="42" borderId="34" xfId="0" applyFont="1" applyFill="1" applyBorder="1" applyAlignment="1" applyProtection="1">
      <alignment horizontal="center" vertical="center"/>
      <protection hidden="1"/>
    </xf>
    <xf numFmtId="0" fontId="7" fillId="42" borderId="35" xfId="0" applyFont="1" applyFill="1" applyBorder="1" applyAlignment="1" applyProtection="1">
      <alignment horizontal="center" vertical="center"/>
      <protection hidden="1"/>
    </xf>
    <xf numFmtId="0" fontId="7" fillId="34" borderId="30" xfId="0" applyFont="1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7" fillId="34" borderId="32" xfId="0" applyFont="1" applyFill="1" applyBorder="1" applyAlignment="1" applyProtection="1">
      <alignment horizontal="center"/>
      <protection hidden="1"/>
    </xf>
    <xf numFmtId="0" fontId="7" fillId="45" borderId="30" xfId="0" applyFont="1" applyFill="1" applyBorder="1" applyAlignment="1" applyProtection="1">
      <alignment horizontal="center"/>
      <protection hidden="1"/>
    </xf>
    <xf numFmtId="0" fontId="7" fillId="45" borderId="31" xfId="0" applyFont="1" applyFill="1" applyBorder="1" applyAlignment="1" applyProtection="1">
      <alignment horizontal="center"/>
      <protection hidden="1"/>
    </xf>
    <xf numFmtId="0" fontId="7" fillId="45" borderId="32" xfId="0" applyFont="1" applyFill="1" applyBorder="1" applyAlignment="1" applyProtection="1">
      <alignment horizontal="center"/>
      <protection hidden="1"/>
    </xf>
    <xf numFmtId="0" fontId="7" fillId="38" borderId="33" xfId="0" applyFont="1" applyFill="1" applyBorder="1" applyAlignment="1" applyProtection="1">
      <alignment horizontal="center" vertical="center"/>
      <protection hidden="1"/>
    </xf>
    <xf numFmtId="0" fontId="7" fillId="38" borderId="34" xfId="0" applyFont="1" applyFill="1" applyBorder="1" applyAlignment="1" applyProtection="1">
      <alignment horizontal="center" vertical="center"/>
      <protection hidden="1"/>
    </xf>
    <xf numFmtId="0" fontId="7" fillId="38" borderId="35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 vertical="top"/>
      <protection hidden="1" locked="0"/>
    </xf>
    <xf numFmtId="0" fontId="6" fillId="0" borderId="28" xfId="0" applyFont="1" applyBorder="1" applyAlignment="1" applyProtection="1">
      <alignment horizontal="center" vertical="top"/>
      <protection hidden="1" locked="0"/>
    </xf>
    <xf numFmtId="0" fontId="3" fillId="0" borderId="24" xfId="0" applyFont="1" applyBorder="1" applyAlignment="1" applyProtection="1">
      <alignment horizontal="center" vertical="center" textRotation="90" wrapText="1"/>
      <protection hidden="1"/>
    </xf>
    <xf numFmtId="0" fontId="3" fillId="0" borderId="36" xfId="0" applyFont="1" applyBorder="1" applyAlignment="1" applyProtection="1">
      <alignment horizontal="center" vertical="center" textRotation="90" wrapText="1"/>
      <protection hidden="1"/>
    </xf>
    <xf numFmtId="0" fontId="3" fillId="0" borderId="29" xfId="0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textRotation="90"/>
      <protection hidden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 vertical="center" textRotation="90"/>
      <protection hidden="1"/>
    </xf>
    <xf numFmtId="0" fontId="3" fillId="0" borderId="36" xfId="0" applyFont="1" applyBorder="1" applyAlignment="1" applyProtection="1">
      <alignment horizontal="center" vertical="center" textRotation="90"/>
      <protection hidden="1"/>
    </xf>
    <xf numFmtId="0" fontId="3" fillId="0" borderId="29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 textRotation="90"/>
      <protection hidden="1"/>
    </xf>
    <xf numFmtId="0" fontId="6" fillId="0" borderId="36" xfId="0" applyFont="1" applyBorder="1" applyAlignment="1" applyProtection="1">
      <alignment horizontal="center" vertical="center" textRotation="90"/>
      <protection hidden="1"/>
    </xf>
    <xf numFmtId="0" fontId="6" fillId="0" borderId="29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6" fillId="0" borderId="10" xfId="0" applyFont="1" applyBorder="1" applyAlignment="1">
      <alignment horizontal="center" vertical="center" textRotation="90"/>
    </xf>
    <xf numFmtId="0" fontId="12" fillId="47" borderId="24" xfId="53" applyFont="1" applyFill="1" applyBorder="1" applyAlignment="1" applyProtection="1">
      <alignment horizontal="center" vertical="center" wrapText="1"/>
      <protection hidden="1"/>
    </xf>
    <xf numFmtId="0" fontId="12" fillId="47" borderId="36" xfId="53" applyFont="1" applyFill="1" applyBorder="1" applyAlignment="1" applyProtection="1">
      <alignment horizontal="center" vertical="center" wrapText="1"/>
      <protection hidden="1"/>
    </xf>
    <xf numFmtId="0" fontId="12" fillId="47" borderId="29" xfId="53" applyFont="1" applyFill="1" applyBorder="1" applyAlignment="1" applyProtection="1">
      <alignment horizontal="center" vertical="center" wrapText="1"/>
      <protection hidden="1"/>
    </xf>
    <xf numFmtId="0" fontId="12" fillId="47" borderId="24" xfId="53" applyFont="1" applyFill="1" applyBorder="1" applyAlignment="1" applyProtection="1">
      <alignment horizontal="center" vertical="center" wrapText="1"/>
      <protection locked="0"/>
    </xf>
    <xf numFmtId="0" fontId="12" fillId="47" borderId="36" xfId="53" applyFont="1" applyFill="1" applyBorder="1" applyAlignment="1" applyProtection="1">
      <alignment horizontal="center" vertical="center" wrapText="1"/>
      <protection locked="0"/>
    </xf>
    <xf numFmtId="0" fontId="12" fillId="47" borderId="29" xfId="53" applyFont="1" applyFill="1" applyBorder="1" applyAlignment="1" applyProtection="1">
      <alignment horizontal="center" vertical="center" wrapText="1"/>
      <protection locked="0"/>
    </xf>
    <xf numFmtId="0" fontId="12" fillId="40" borderId="16" xfId="53" applyFont="1" applyFill="1" applyBorder="1" applyAlignment="1" applyProtection="1">
      <alignment horizontal="center" vertical="center" wrapText="1"/>
      <protection hidden="1"/>
    </xf>
    <xf numFmtId="0" fontId="12" fillId="40" borderId="12" xfId="53" applyFont="1" applyFill="1" applyBorder="1" applyAlignment="1" applyProtection="1">
      <alignment horizontal="center" vertical="center" wrapText="1"/>
      <protection hidden="1"/>
    </xf>
    <xf numFmtId="0" fontId="16" fillId="0" borderId="10" xfId="54" applyFont="1" applyFill="1" applyBorder="1" applyAlignment="1">
      <alignment horizontal="center"/>
      <protection/>
    </xf>
    <xf numFmtId="0" fontId="16" fillId="0" borderId="10" xfId="54" applyFont="1" applyFill="1" applyBorder="1" applyAlignment="1">
      <alignment horizontal="left"/>
      <protection/>
    </xf>
    <xf numFmtId="0" fontId="16" fillId="0" borderId="12" xfId="54" applyFont="1" applyFill="1" applyBorder="1" applyAlignment="1">
      <alignment horizontal="left"/>
      <protection/>
    </xf>
    <xf numFmtId="49" fontId="16" fillId="0" borderId="10" xfId="54" applyNumberFormat="1" applyFont="1" applyFill="1" applyBorder="1" applyAlignment="1">
      <alignment horizontal="center"/>
      <protection/>
    </xf>
    <xf numFmtId="0" fontId="16" fillId="0" borderId="16" xfId="54" applyFont="1" applyFill="1" applyBorder="1" applyAlignment="1">
      <alignment horizontal="center"/>
      <protection/>
    </xf>
    <xf numFmtId="0" fontId="16" fillId="0" borderId="13" xfId="54" applyFont="1" applyFill="1" applyBorder="1" applyAlignment="1">
      <alignment horizontal="left" vertical="center"/>
      <protection/>
    </xf>
    <xf numFmtId="0" fontId="16" fillId="0" borderId="12" xfId="54" applyFont="1" applyFill="1" applyBorder="1" applyAlignment="1">
      <alignment horizontal="left" vertical="center"/>
      <protection/>
    </xf>
    <xf numFmtId="49" fontId="16" fillId="0" borderId="16" xfId="54" applyNumberFormat="1" applyFont="1" applyFill="1" applyBorder="1" applyAlignment="1">
      <alignment horizontal="center" vertical="center"/>
      <protection/>
    </xf>
    <xf numFmtId="49" fontId="16" fillId="0" borderId="13" xfId="54" applyNumberFormat="1" applyFont="1" applyFill="1" applyBorder="1" applyAlignment="1">
      <alignment horizontal="center" vertical="center"/>
      <protection/>
    </xf>
    <xf numFmtId="49" fontId="16" fillId="0" borderId="12" xfId="54" applyNumberFormat="1" applyFont="1" applyFill="1" applyBorder="1" applyAlignment="1">
      <alignment horizontal="center" vertical="center"/>
      <protection/>
    </xf>
    <xf numFmtId="0" fontId="16" fillId="0" borderId="16" xfId="54" applyFont="1" applyFill="1" applyBorder="1" applyAlignment="1">
      <alignment horizontal="center" vertical="center"/>
      <protection/>
    </xf>
    <xf numFmtId="0" fontId="16" fillId="0" borderId="13" xfId="54" applyFont="1" applyFill="1" applyBorder="1" applyAlignment="1">
      <alignment horizontal="center" vertical="center"/>
      <protection/>
    </xf>
    <xf numFmtId="0" fontId="16" fillId="0" borderId="12" xfId="54" applyFont="1" applyFill="1" applyBorder="1" applyAlignment="1">
      <alignment horizontal="center" vertical="center"/>
      <protection/>
    </xf>
    <xf numFmtId="0" fontId="16" fillId="0" borderId="10" xfId="54" applyFont="1" applyBorder="1" applyAlignment="1">
      <alignment horizontal="center"/>
      <protection/>
    </xf>
    <xf numFmtId="0" fontId="16" fillId="0" borderId="16" xfId="54" applyFont="1" applyFill="1" applyBorder="1" applyAlignment="1">
      <alignment horizontal="left" vertical="top" wrapText="1"/>
      <protection/>
    </xf>
    <xf numFmtId="0" fontId="16" fillId="0" borderId="13" xfId="54" applyFont="1" applyFill="1" applyBorder="1" applyAlignment="1">
      <alignment horizontal="left" vertical="top" wrapText="1"/>
      <protection/>
    </xf>
    <xf numFmtId="0" fontId="16" fillId="0" borderId="12" xfId="54" applyFont="1" applyFill="1" applyBorder="1" applyAlignment="1">
      <alignment horizontal="left" vertical="top" wrapText="1"/>
      <protection/>
    </xf>
    <xf numFmtId="0" fontId="16" fillId="0" borderId="16" xfId="54" applyFont="1" applyBorder="1" applyAlignment="1">
      <alignment horizontal="center" vertical="center"/>
      <protection/>
    </xf>
    <xf numFmtId="0" fontId="16" fillId="0" borderId="13" xfId="54" applyFont="1" applyBorder="1" applyAlignment="1">
      <alignment horizontal="center" vertical="center"/>
      <protection/>
    </xf>
    <xf numFmtId="0" fontId="16" fillId="0" borderId="12" xfId="54" applyFont="1" applyBorder="1" applyAlignment="1">
      <alignment horizontal="center" vertical="center"/>
      <protection/>
    </xf>
    <xf numFmtId="0" fontId="16" fillId="0" borderId="16" xfId="54" applyFont="1" applyBorder="1" applyAlignment="1">
      <alignment horizontal="center"/>
      <protection/>
    </xf>
    <xf numFmtId="0" fontId="16" fillId="0" borderId="13" xfId="54" applyFont="1" applyFill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6" xfId="54" applyFont="1" applyBorder="1" applyAlignment="1">
      <alignment horizontal="center" vertical="top" wrapText="1"/>
      <protection/>
    </xf>
    <xf numFmtId="0" fontId="16" fillId="0" borderId="13" xfId="54" applyFont="1" applyBorder="1" applyAlignment="1">
      <alignment horizontal="center" vertical="top" wrapText="1"/>
      <protection/>
    </xf>
    <xf numFmtId="0" fontId="16" fillId="0" borderId="12" xfId="54" applyFont="1" applyBorder="1" applyAlignment="1">
      <alignment horizontal="center" vertical="top" wrapText="1"/>
      <protection/>
    </xf>
    <xf numFmtId="0" fontId="16" fillId="0" borderId="12" xfId="54" applyFont="1" applyBorder="1" applyAlignment="1">
      <alignment horizontal="center"/>
      <protection/>
    </xf>
    <xf numFmtId="0" fontId="16" fillId="0" borderId="37" xfId="54" applyFont="1" applyBorder="1" applyAlignment="1">
      <alignment horizontal="center" vertical="top" wrapText="1"/>
      <protection/>
    </xf>
    <xf numFmtId="0" fontId="16" fillId="0" borderId="28" xfId="54" applyFont="1" applyBorder="1" applyAlignment="1">
      <alignment horizontal="center" vertical="top" wrapText="1"/>
      <protection/>
    </xf>
    <xf numFmtId="0" fontId="16" fillId="0" borderId="27" xfId="54" applyFont="1" applyBorder="1" applyAlignment="1">
      <alignment horizontal="center" vertical="top" wrapText="1"/>
      <protection/>
    </xf>
    <xf numFmtId="0" fontId="16" fillId="0" borderId="38" xfId="54" applyFont="1" applyBorder="1" applyAlignment="1">
      <alignment horizontal="center" vertical="top" wrapText="1"/>
      <protection/>
    </xf>
    <xf numFmtId="0" fontId="16" fillId="0" borderId="25" xfId="54" applyFont="1" applyBorder="1" applyAlignment="1">
      <alignment horizontal="center" vertical="top" wrapText="1"/>
      <protection/>
    </xf>
    <xf numFmtId="0" fontId="16" fillId="0" borderId="39" xfId="54" applyFont="1" applyBorder="1" applyAlignment="1">
      <alignment horizontal="center" vertical="top" wrapText="1"/>
      <protection/>
    </xf>
    <xf numFmtId="0" fontId="16" fillId="0" borderId="28" xfId="54" applyFont="1" applyBorder="1" applyAlignment="1">
      <alignment horizontal="center" vertical="top"/>
      <protection/>
    </xf>
    <xf numFmtId="0" fontId="16" fillId="0" borderId="27" xfId="54" applyFont="1" applyBorder="1" applyAlignment="1">
      <alignment horizontal="center" vertical="top"/>
      <protection/>
    </xf>
    <xf numFmtId="0" fontId="16" fillId="0" borderId="38" xfId="54" applyFont="1" applyBorder="1" applyAlignment="1">
      <alignment horizontal="center" vertical="top"/>
      <protection/>
    </xf>
    <xf numFmtId="0" fontId="16" fillId="0" borderId="25" xfId="54" applyFont="1" applyBorder="1" applyAlignment="1">
      <alignment horizontal="center" vertical="top"/>
      <protection/>
    </xf>
    <xf numFmtId="0" fontId="16" fillId="0" borderId="39" xfId="54" applyFont="1" applyBorder="1" applyAlignment="1">
      <alignment horizontal="center" vertical="top"/>
      <protection/>
    </xf>
    <xf numFmtId="0" fontId="16" fillId="0" borderId="28" xfId="54" applyFont="1" applyBorder="1" applyAlignment="1">
      <alignment horizontal="left"/>
      <protection/>
    </xf>
    <xf numFmtId="0" fontId="16" fillId="0" borderId="0" xfId="54" applyFont="1">
      <alignment/>
      <protection/>
    </xf>
    <xf numFmtId="0" fontId="16" fillId="0" borderId="13" xfId="54" applyFont="1" applyFill="1" applyBorder="1" applyAlignment="1">
      <alignment horizontal="left"/>
      <protection/>
    </xf>
    <xf numFmtId="49" fontId="16" fillId="0" borderId="40" xfId="54" applyNumberFormat="1" applyFont="1" applyFill="1" applyBorder="1" applyAlignment="1">
      <alignment horizontal="center"/>
      <protection/>
    </xf>
    <xf numFmtId="49" fontId="16" fillId="0" borderId="41" xfId="54" applyNumberFormat="1" applyFont="1" applyFill="1" applyBorder="1" applyAlignment="1">
      <alignment horizontal="center"/>
      <protection/>
    </xf>
    <xf numFmtId="49" fontId="16" fillId="0" borderId="42" xfId="54" applyNumberFormat="1" applyFont="1" applyFill="1" applyBorder="1" applyAlignment="1">
      <alignment horizontal="center"/>
      <protection/>
    </xf>
    <xf numFmtId="0" fontId="16" fillId="0" borderId="25" xfId="54" applyFont="1" applyFill="1" applyBorder="1" applyAlignment="1">
      <alignment horizontal="center"/>
      <protection/>
    </xf>
    <xf numFmtId="0" fontId="16" fillId="0" borderId="28" xfId="54" applyFont="1" applyBorder="1">
      <alignment/>
      <protection/>
    </xf>
    <xf numFmtId="49" fontId="16" fillId="0" borderId="25" xfId="54" applyNumberFormat="1" applyFont="1" applyFill="1" applyBorder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49" fontId="16" fillId="0" borderId="25" xfId="54" applyNumberFormat="1" applyFont="1" applyFill="1" applyBorder="1" applyAlignment="1">
      <alignment horizontal="left"/>
      <protection/>
    </xf>
    <xf numFmtId="0" fontId="16" fillId="0" borderId="0" xfId="54" applyFont="1" applyBorder="1" applyAlignment="1">
      <alignment horizontal="center"/>
      <protection/>
    </xf>
    <xf numFmtId="0" fontId="17" fillId="0" borderId="28" xfId="54" applyFont="1" applyBorder="1" applyAlignment="1">
      <alignment horizontal="center"/>
      <protection/>
    </xf>
    <xf numFmtId="0" fontId="16" fillId="0" borderId="25" xfId="54" applyFont="1" applyFill="1" applyBorder="1" applyAlignment="1">
      <alignment horizontal="left"/>
      <protection/>
    </xf>
    <xf numFmtId="49" fontId="16" fillId="0" borderId="43" xfId="54" applyNumberFormat="1" applyFont="1" applyFill="1" applyBorder="1" applyAlignment="1">
      <alignment horizontal="center"/>
      <protection/>
    </xf>
    <xf numFmtId="49" fontId="16" fillId="0" borderId="13" xfId="54" applyNumberFormat="1" applyFont="1" applyFill="1" applyBorder="1" applyAlignment="1">
      <alignment horizontal="center"/>
      <protection/>
    </xf>
    <xf numFmtId="49" fontId="16" fillId="0" borderId="44" xfId="54" applyNumberFormat="1" applyFont="1" applyFill="1" applyBorder="1" applyAlignment="1">
      <alignment horizontal="center"/>
      <protection/>
    </xf>
    <xf numFmtId="49" fontId="16" fillId="0" borderId="37" xfId="54" applyNumberFormat="1" applyFont="1" applyBorder="1" applyAlignment="1">
      <alignment horizontal="center"/>
      <protection/>
    </xf>
    <xf numFmtId="49" fontId="16" fillId="0" borderId="28" xfId="54" applyNumberFormat="1" applyFont="1" applyBorder="1" applyAlignment="1">
      <alignment horizontal="center"/>
      <protection/>
    </xf>
    <xf numFmtId="49" fontId="16" fillId="0" borderId="27" xfId="54" applyNumberFormat="1" applyFont="1" applyBorder="1" applyAlignment="1">
      <alignment horizontal="center"/>
      <protection/>
    </xf>
    <xf numFmtId="49" fontId="16" fillId="0" borderId="45" xfId="54" applyNumberFormat="1" applyFont="1" applyBorder="1" applyAlignment="1">
      <alignment horizontal="center"/>
      <protection/>
    </xf>
    <xf numFmtId="49" fontId="16" fillId="0" borderId="46" xfId="54" applyNumberFormat="1" applyFont="1" applyBorder="1" applyAlignment="1">
      <alignment horizontal="center"/>
      <protection/>
    </xf>
    <xf numFmtId="49" fontId="16" fillId="0" borderId="47" xfId="54" applyNumberFormat="1" applyFont="1" applyBorder="1" applyAlignment="1">
      <alignment horizontal="center"/>
      <protection/>
    </xf>
    <xf numFmtId="49" fontId="15" fillId="0" borderId="25" xfId="54" applyNumberFormat="1" applyFont="1" applyFill="1" applyBorder="1" applyAlignment="1">
      <alignment horizontal="center"/>
      <protection/>
    </xf>
    <xf numFmtId="0" fontId="15" fillId="0" borderId="25" xfId="54" applyFont="1" applyFill="1" applyBorder="1" applyAlignment="1">
      <alignment horizontal="center"/>
      <protection/>
    </xf>
    <xf numFmtId="0" fontId="15" fillId="0" borderId="0" xfId="54" applyFont="1" applyAlignment="1">
      <alignment horizontal="right"/>
      <protection/>
    </xf>
    <xf numFmtId="49" fontId="15" fillId="0" borderId="25" xfId="54" applyNumberFormat="1" applyFont="1" applyFill="1" applyBorder="1" applyAlignment="1">
      <alignment horizontal="left"/>
      <protection/>
    </xf>
    <xf numFmtId="0" fontId="16" fillId="0" borderId="0" xfId="54" applyFont="1" applyAlignment="1">
      <alignment vertical="top" wrapText="1"/>
      <protection/>
    </xf>
    <xf numFmtId="0" fontId="17" fillId="0" borderId="28" xfId="54" applyFont="1" applyBorder="1" applyAlignment="1">
      <alignment horizontal="center" vertical="top"/>
      <protection/>
    </xf>
    <xf numFmtId="0" fontId="17" fillId="0" borderId="0" xfId="54" applyFont="1" applyBorder="1" applyAlignment="1">
      <alignment horizontal="center" vertical="top"/>
      <protection/>
    </xf>
    <xf numFmtId="0" fontId="17" fillId="0" borderId="28" xfId="54" applyFont="1" applyFill="1" applyBorder="1" applyAlignment="1">
      <alignment horizontal="center" vertical="top"/>
      <protection/>
    </xf>
    <xf numFmtId="0" fontId="16" fillId="0" borderId="10" xfId="54" applyFont="1" applyFill="1" applyBorder="1" applyAlignment="1">
      <alignment horizontal="left" vertical="top" wrapText="1"/>
      <protection/>
    </xf>
    <xf numFmtId="0" fontId="16" fillId="0" borderId="25" xfId="54" applyFont="1" applyBorder="1">
      <alignment/>
      <protection/>
    </xf>
    <xf numFmtId="0" fontId="16" fillId="0" borderId="13" xfId="54" applyFont="1" applyBorder="1">
      <alignment/>
      <protection/>
    </xf>
    <xf numFmtId="0" fontId="16" fillId="0" borderId="48" xfId="54" applyFont="1" applyFill="1" applyBorder="1" applyAlignment="1">
      <alignment horizontal="center"/>
      <protection/>
    </xf>
    <xf numFmtId="0" fontId="16" fillId="0" borderId="49" xfId="54" applyFont="1" applyFill="1" applyBorder="1" applyAlignment="1">
      <alignment horizontal="center"/>
      <protection/>
    </xf>
    <xf numFmtId="0" fontId="16" fillId="0" borderId="50" xfId="54" applyFont="1" applyFill="1" applyBorder="1" applyAlignment="1">
      <alignment horizontal="center"/>
      <protection/>
    </xf>
    <xf numFmtId="0" fontId="16" fillId="0" borderId="12" xfId="54" applyFont="1" applyFill="1" applyBorder="1" applyAlignment="1" applyProtection="1">
      <alignment horizontal="left" vertical="center"/>
      <protection locked="0"/>
    </xf>
    <xf numFmtId="0" fontId="16" fillId="0" borderId="10" xfId="54" applyFont="1" applyFill="1" applyBorder="1" applyAlignment="1" applyProtection="1">
      <alignment horizontal="left" vertical="center"/>
      <protection locked="0"/>
    </xf>
    <xf numFmtId="49" fontId="16" fillId="0" borderId="10" xfId="54" applyNumberFormat="1" applyFont="1" applyFill="1" applyBorder="1" applyAlignment="1">
      <alignment horizontal="right" vertical="center"/>
      <protection/>
    </xf>
    <xf numFmtId="0" fontId="16" fillId="0" borderId="10" xfId="54" applyFont="1" applyFill="1" applyBorder="1" applyAlignment="1" applyProtection="1">
      <alignment horizontal="center" vertical="center"/>
      <protection locked="0"/>
    </xf>
    <xf numFmtId="0" fontId="16" fillId="0" borderId="10" xfId="54" applyFont="1" applyFill="1" applyBorder="1" applyAlignment="1">
      <alignment horizontal="center" vertical="center"/>
      <protection/>
    </xf>
    <xf numFmtId="0" fontId="16" fillId="0" borderId="10" xfId="54" applyFont="1" applyFill="1" applyBorder="1" applyAlignment="1">
      <alignment horizontal="righ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9"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theme="0"/>
      </font>
    </dxf>
    <dxf>
      <font>
        <b/>
        <i/>
        <name val="Cambria"/>
        <color rgb="FFFF0000"/>
      </font>
    </dxf>
    <dxf>
      <font>
        <color rgb="FF99CCFF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strike val="0"/>
        <color rgb="FFFF000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rgb="FFCCECFF"/>
      </font>
    </dxf>
    <dxf>
      <font>
        <b/>
        <i/>
        <name val="Cambria"/>
        <color rgb="FFFF0000"/>
      </font>
    </dxf>
    <dxf>
      <font>
        <color rgb="FFCCECFF"/>
      </font>
    </dxf>
    <dxf>
      <font>
        <color rgb="FFCCFFCC"/>
      </font>
    </dxf>
    <dxf>
      <font>
        <color rgb="FFCCFFFF"/>
      </font>
    </dxf>
    <dxf>
      <font>
        <color rgb="FFFFC000"/>
      </font>
    </dxf>
    <dxf>
      <font>
        <color rgb="FF66FF66"/>
      </font>
    </dxf>
    <dxf>
      <font>
        <color rgb="FF99CCFF"/>
      </font>
    </dxf>
    <dxf>
      <font>
        <color theme="9" tint="0.5999600291252136"/>
      </font>
    </dxf>
    <dxf>
      <font>
        <color rgb="FFFFC000"/>
      </font>
    </dxf>
    <dxf>
      <font>
        <color rgb="FF66FF66"/>
      </font>
    </dxf>
    <dxf>
      <font>
        <color rgb="FF99CCFF"/>
      </font>
    </dxf>
    <dxf>
      <font>
        <color theme="9" tint="0.5999600291252136"/>
      </font>
    </dxf>
    <dxf>
      <font>
        <color theme="9" tint="0.5999600291252136"/>
      </font>
      <border/>
    </dxf>
    <dxf>
      <font>
        <color rgb="FF99CCFF"/>
      </font>
      <border/>
    </dxf>
    <dxf>
      <font>
        <color rgb="FF66FF66"/>
      </font>
      <border/>
    </dxf>
    <dxf>
      <font>
        <color rgb="FFFFC000"/>
      </font>
      <border/>
    </dxf>
    <dxf>
      <font>
        <color rgb="FFCCFFFF"/>
      </font>
      <border/>
    </dxf>
    <dxf>
      <font>
        <color rgb="FFCCFFCC"/>
      </font>
      <border/>
    </dxf>
    <dxf>
      <font>
        <color rgb="FFCCECFF"/>
      </font>
      <border/>
    </dxf>
    <dxf>
      <font>
        <b/>
        <i/>
        <color rgb="FFFF0000"/>
      </font>
      <border/>
    </dxf>
    <dxf>
      <font>
        <b/>
        <i val="0"/>
        <strike val="0"/>
        <color rgb="FFFF0000"/>
      </font>
      <border/>
    </dxf>
    <dxf>
      <font>
        <b/>
        <i/>
        <color rgb="FFFF0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theme="0"/>
      </font>
      <border/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264</xdr:row>
      <xdr:rowOff>95250</xdr:rowOff>
    </xdr:to>
    <xdr:grpSp>
      <xdr:nvGrpSpPr>
        <xdr:cNvPr id="1" name="Группа 52"/>
        <xdr:cNvGrpSpPr>
          <a:grpSpLocks/>
        </xdr:cNvGrpSpPr>
      </xdr:nvGrpSpPr>
      <xdr:grpSpPr>
        <a:xfrm>
          <a:off x="3143250" y="23126700"/>
          <a:ext cx="38100" cy="17135475"/>
          <a:chOff x="-28775025" y="52273200"/>
          <a:chExt cx="31032450" cy="26278838"/>
        </a:xfrm>
        <a:solidFill>
          <a:srgbClr val="FFFFFF"/>
        </a:solidFill>
      </xdr:grpSpPr>
      <xdr:sp macro="[0]!очистить_ячейки">
        <xdr:nvSpPr>
          <xdr:cNvPr id="2" name="Прямоугольник 53"/>
          <xdr:cNvSpPr>
            <a:spLocks/>
          </xdr:cNvSpPr>
        </xdr:nvSpPr>
        <xdr:spPr>
          <a:xfrm>
            <a:off x="-28775025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54"/>
          <xdr:cNvSpPr>
            <a:spLocks/>
          </xdr:cNvSpPr>
        </xdr:nvSpPr>
        <xdr:spPr>
          <a:xfrm>
            <a:off x="2257425" y="62088346"/>
            <a:ext cx="0" cy="16463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271</xdr:row>
      <xdr:rowOff>47625</xdr:rowOff>
    </xdr:to>
    <xdr:grpSp>
      <xdr:nvGrpSpPr>
        <xdr:cNvPr id="4" name="Группа 55"/>
        <xdr:cNvGrpSpPr>
          <a:grpSpLocks/>
        </xdr:cNvGrpSpPr>
      </xdr:nvGrpSpPr>
      <xdr:grpSpPr>
        <a:xfrm>
          <a:off x="3143250" y="23126700"/>
          <a:ext cx="38100" cy="18421350"/>
          <a:chOff x="-29003625" y="52273200"/>
          <a:chExt cx="31261050" cy="28237429"/>
        </a:xfrm>
        <a:solidFill>
          <a:srgbClr val="FFFFFF"/>
        </a:solidFill>
      </xdr:grpSpPr>
      <xdr:sp macro="[0]!очистить_все">
        <xdr:nvSpPr>
          <xdr:cNvPr id="5" name="Прямоугольник 56"/>
          <xdr:cNvSpPr>
            <a:spLocks/>
          </xdr:cNvSpPr>
        </xdr:nvSpPr>
        <xdr:spPr>
          <a:xfrm>
            <a:off x="-29003625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57"/>
          <xdr:cNvSpPr>
            <a:spLocks/>
          </xdr:cNvSpPr>
        </xdr:nvSpPr>
        <xdr:spPr>
          <a:xfrm>
            <a:off x="2257425" y="63024601"/>
            <a:ext cx="0" cy="174860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241</xdr:row>
      <xdr:rowOff>190500</xdr:rowOff>
    </xdr:to>
    <xdr:grpSp>
      <xdr:nvGrpSpPr>
        <xdr:cNvPr id="7" name="Группа 61"/>
        <xdr:cNvGrpSpPr>
          <a:grpSpLocks/>
        </xdr:cNvGrpSpPr>
      </xdr:nvGrpSpPr>
      <xdr:grpSpPr>
        <a:xfrm>
          <a:off x="3143250" y="23126700"/>
          <a:ext cx="38100" cy="12849225"/>
          <a:chOff x="-29070300" y="52273200"/>
          <a:chExt cx="31327725" cy="19701397"/>
        </a:xfrm>
        <a:solidFill>
          <a:srgbClr val="FFFFFF"/>
        </a:solidFill>
      </xdr:grpSpPr>
      <xdr:sp macro="[0]!очистить_ячейки">
        <xdr:nvSpPr>
          <xdr:cNvPr id="8" name="Прямоугольник 62"/>
          <xdr:cNvSpPr>
            <a:spLocks/>
          </xdr:cNvSpPr>
        </xdr:nvSpPr>
        <xdr:spPr>
          <a:xfrm>
            <a:off x="-29070300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63"/>
          <xdr:cNvSpPr>
            <a:spLocks/>
          </xdr:cNvSpPr>
        </xdr:nvSpPr>
        <xdr:spPr>
          <a:xfrm>
            <a:off x="2257425" y="59641522"/>
            <a:ext cx="0" cy="123330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242</xdr:row>
      <xdr:rowOff>123825</xdr:rowOff>
    </xdr:to>
    <xdr:grpSp>
      <xdr:nvGrpSpPr>
        <xdr:cNvPr id="10" name="Группа 64"/>
        <xdr:cNvGrpSpPr>
          <a:grpSpLocks/>
        </xdr:cNvGrpSpPr>
      </xdr:nvGrpSpPr>
      <xdr:grpSpPr>
        <a:xfrm>
          <a:off x="3143250" y="23126700"/>
          <a:ext cx="38100" cy="12973050"/>
          <a:chOff x="-29241750" y="52273200"/>
          <a:chExt cx="31499175" cy="19910754"/>
        </a:xfrm>
        <a:solidFill>
          <a:srgbClr val="FFFFFF"/>
        </a:solidFill>
      </xdr:grpSpPr>
      <xdr:sp macro="[0]!очистить_ячейки">
        <xdr:nvSpPr>
          <xdr:cNvPr id="11" name="Прямоугольник 65"/>
          <xdr:cNvSpPr>
            <a:spLocks/>
          </xdr:cNvSpPr>
        </xdr:nvSpPr>
        <xdr:spPr>
          <a:xfrm>
            <a:off x="-29241750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66"/>
          <xdr:cNvSpPr>
            <a:spLocks/>
          </xdr:cNvSpPr>
        </xdr:nvSpPr>
        <xdr:spPr>
          <a:xfrm>
            <a:off x="2257425" y="59361428"/>
            <a:ext cx="0" cy="128225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282</xdr:row>
      <xdr:rowOff>57150</xdr:rowOff>
    </xdr:to>
    <xdr:grpSp>
      <xdr:nvGrpSpPr>
        <xdr:cNvPr id="1" name="Группа 32"/>
        <xdr:cNvGrpSpPr>
          <a:grpSpLocks/>
        </xdr:cNvGrpSpPr>
      </xdr:nvGrpSpPr>
      <xdr:grpSpPr>
        <a:xfrm>
          <a:off x="3057525" y="26746200"/>
          <a:ext cx="38100" cy="17135475"/>
          <a:chOff x="-30156150" y="57178575"/>
          <a:chExt cx="32413575" cy="26278838"/>
        </a:xfrm>
        <a:solidFill>
          <a:srgbClr val="FFFFFF"/>
        </a:solidFill>
      </xdr:grpSpPr>
      <xdr:sp macro="[0]!очистить_ячейки">
        <xdr:nvSpPr>
          <xdr:cNvPr id="2" name="Прямоугольник 33"/>
          <xdr:cNvSpPr>
            <a:spLocks/>
          </xdr:cNvSpPr>
        </xdr:nvSpPr>
        <xdr:spPr>
          <a:xfrm>
            <a:off x="-30156150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34"/>
          <xdr:cNvSpPr>
            <a:spLocks/>
          </xdr:cNvSpPr>
        </xdr:nvSpPr>
        <xdr:spPr>
          <a:xfrm>
            <a:off x="2257425" y="67000291"/>
            <a:ext cx="0" cy="164571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289</xdr:row>
      <xdr:rowOff>9525</xdr:rowOff>
    </xdr:to>
    <xdr:grpSp>
      <xdr:nvGrpSpPr>
        <xdr:cNvPr id="4" name="Группа 35"/>
        <xdr:cNvGrpSpPr>
          <a:grpSpLocks/>
        </xdr:cNvGrpSpPr>
      </xdr:nvGrpSpPr>
      <xdr:grpSpPr>
        <a:xfrm>
          <a:off x="3057525" y="26746200"/>
          <a:ext cx="38100" cy="18421350"/>
          <a:chOff x="-30384750" y="57178575"/>
          <a:chExt cx="32642175" cy="28237429"/>
        </a:xfrm>
        <a:solidFill>
          <a:srgbClr val="FFFFFF"/>
        </a:solidFill>
      </xdr:grpSpPr>
      <xdr:sp macro="[0]!очистить_все">
        <xdr:nvSpPr>
          <xdr:cNvPr id="5" name="Прямоугольник 36"/>
          <xdr:cNvSpPr>
            <a:spLocks/>
          </xdr:cNvSpPr>
        </xdr:nvSpPr>
        <xdr:spPr>
          <a:xfrm>
            <a:off x="-30384750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37"/>
          <xdr:cNvSpPr>
            <a:spLocks/>
          </xdr:cNvSpPr>
        </xdr:nvSpPr>
        <xdr:spPr>
          <a:xfrm>
            <a:off x="2257425" y="67922917"/>
            <a:ext cx="0" cy="174930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259</xdr:row>
      <xdr:rowOff>142875</xdr:rowOff>
    </xdr:to>
    <xdr:grpSp>
      <xdr:nvGrpSpPr>
        <xdr:cNvPr id="7" name="Группа 38"/>
        <xdr:cNvGrpSpPr>
          <a:grpSpLocks/>
        </xdr:cNvGrpSpPr>
      </xdr:nvGrpSpPr>
      <xdr:grpSpPr>
        <a:xfrm>
          <a:off x="3057525" y="26746200"/>
          <a:ext cx="38100" cy="12839700"/>
          <a:chOff x="-30556200" y="57178575"/>
          <a:chExt cx="32813625" cy="19692943"/>
        </a:xfrm>
        <a:solidFill>
          <a:srgbClr val="FFFFFF"/>
        </a:solidFill>
      </xdr:grpSpPr>
      <xdr:sp macro="[0]!очистить_ячейки">
        <xdr:nvSpPr>
          <xdr:cNvPr id="8" name="Прямоугольник 39"/>
          <xdr:cNvSpPr>
            <a:spLocks/>
          </xdr:cNvSpPr>
        </xdr:nvSpPr>
        <xdr:spPr>
          <a:xfrm>
            <a:off x="-30556200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40"/>
          <xdr:cNvSpPr>
            <a:spLocks/>
          </xdr:cNvSpPr>
        </xdr:nvSpPr>
        <xdr:spPr>
          <a:xfrm>
            <a:off x="2257425" y="64548659"/>
            <a:ext cx="0" cy="123228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260</xdr:row>
      <xdr:rowOff>85725</xdr:rowOff>
    </xdr:to>
    <xdr:grpSp>
      <xdr:nvGrpSpPr>
        <xdr:cNvPr id="10" name="Группа 41"/>
        <xdr:cNvGrpSpPr>
          <a:grpSpLocks/>
        </xdr:cNvGrpSpPr>
      </xdr:nvGrpSpPr>
      <xdr:grpSpPr>
        <a:xfrm>
          <a:off x="3057525" y="26746200"/>
          <a:ext cx="38100" cy="12973050"/>
          <a:chOff x="-30699075" y="57178575"/>
          <a:chExt cx="32956500" cy="19901613"/>
        </a:xfrm>
        <a:solidFill>
          <a:srgbClr val="FFFFFF"/>
        </a:solidFill>
      </xdr:grpSpPr>
      <xdr:sp macro="[0]!очистить_ячейки">
        <xdr:nvSpPr>
          <xdr:cNvPr id="11" name="Прямоугольник 42"/>
          <xdr:cNvSpPr>
            <a:spLocks/>
          </xdr:cNvSpPr>
        </xdr:nvSpPr>
        <xdr:spPr>
          <a:xfrm>
            <a:off x="-30699075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43"/>
          <xdr:cNvSpPr>
            <a:spLocks/>
          </xdr:cNvSpPr>
        </xdr:nvSpPr>
        <xdr:spPr>
          <a:xfrm>
            <a:off x="2257425" y="64263549"/>
            <a:ext cx="0" cy="128166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258</xdr:row>
      <xdr:rowOff>114300</xdr:rowOff>
    </xdr:to>
    <xdr:grpSp>
      <xdr:nvGrpSpPr>
        <xdr:cNvPr id="1" name="Группа 7"/>
        <xdr:cNvGrpSpPr>
          <a:grpSpLocks/>
        </xdr:cNvGrpSpPr>
      </xdr:nvGrpSpPr>
      <xdr:grpSpPr>
        <a:xfrm>
          <a:off x="4267200" y="19116675"/>
          <a:ext cx="38100" cy="17154525"/>
          <a:chOff x="-30232350" y="45396150"/>
          <a:chExt cx="32489775" cy="26253996"/>
        </a:xfrm>
        <a:solidFill>
          <a:srgbClr val="FFFFFF"/>
        </a:solidFill>
      </xdr:grpSpPr>
      <xdr:sp macro="[0]!очистить_ячейки">
        <xdr:nvSpPr>
          <xdr:cNvPr id="2" name="Прямоугольник 8"/>
          <xdr:cNvSpPr>
            <a:spLocks/>
          </xdr:cNvSpPr>
        </xdr:nvSpPr>
        <xdr:spPr>
          <a:xfrm>
            <a:off x="-3023235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9"/>
          <xdr:cNvSpPr>
            <a:spLocks/>
          </xdr:cNvSpPr>
        </xdr:nvSpPr>
        <xdr:spPr>
          <a:xfrm>
            <a:off x="2257425" y="55202018"/>
            <a:ext cx="0" cy="16448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265</xdr:row>
      <xdr:rowOff>66675</xdr:rowOff>
    </xdr:to>
    <xdr:grpSp>
      <xdr:nvGrpSpPr>
        <xdr:cNvPr id="4" name="Группа 10"/>
        <xdr:cNvGrpSpPr>
          <a:grpSpLocks/>
        </xdr:cNvGrpSpPr>
      </xdr:nvGrpSpPr>
      <xdr:grpSpPr>
        <a:xfrm>
          <a:off x="4267200" y="19116675"/>
          <a:ext cx="38100" cy="18440400"/>
          <a:chOff x="-30441900" y="45396150"/>
          <a:chExt cx="32699325" cy="28238050"/>
        </a:xfrm>
        <a:solidFill>
          <a:srgbClr val="FFFFFF"/>
        </a:solidFill>
      </xdr:grpSpPr>
      <xdr:sp macro="[0]!очистить_все">
        <xdr:nvSpPr>
          <xdr:cNvPr id="5" name="Прямоугольник 11"/>
          <xdr:cNvSpPr>
            <a:spLocks/>
          </xdr:cNvSpPr>
        </xdr:nvSpPr>
        <xdr:spPr>
          <a:xfrm>
            <a:off x="-3044190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12"/>
          <xdr:cNvSpPr>
            <a:spLocks/>
          </xdr:cNvSpPr>
        </xdr:nvSpPr>
        <xdr:spPr>
          <a:xfrm>
            <a:off x="2257425" y="56154847"/>
            <a:ext cx="0" cy="17479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236</xdr:row>
      <xdr:rowOff>0</xdr:rowOff>
    </xdr:to>
    <xdr:grpSp>
      <xdr:nvGrpSpPr>
        <xdr:cNvPr id="7" name="Группа 13"/>
        <xdr:cNvGrpSpPr>
          <a:grpSpLocks/>
        </xdr:cNvGrpSpPr>
      </xdr:nvGrpSpPr>
      <xdr:grpSpPr>
        <a:xfrm>
          <a:off x="4267200" y="19116675"/>
          <a:ext cx="38100" cy="12849225"/>
          <a:chOff x="-30613350" y="45396150"/>
          <a:chExt cx="32870775" cy="19692943"/>
        </a:xfrm>
        <a:solidFill>
          <a:srgbClr val="FFFFFF"/>
        </a:solidFill>
      </xdr:grpSpPr>
      <xdr:sp macro="[0]!очистить_ячейки">
        <xdr:nvSpPr>
          <xdr:cNvPr id="8" name="Прямоугольник 14"/>
          <xdr:cNvSpPr>
            <a:spLocks/>
          </xdr:cNvSpPr>
        </xdr:nvSpPr>
        <xdr:spPr>
          <a:xfrm>
            <a:off x="-3061335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15"/>
          <xdr:cNvSpPr>
            <a:spLocks/>
          </xdr:cNvSpPr>
        </xdr:nvSpPr>
        <xdr:spPr>
          <a:xfrm>
            <a:off x="2257425" y="52761311"/>
            <a:ext cx="0" cy="12327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236</xdr:row>
      <xdr:rowOff>133350</xdr:rowOff>
    </xdr:to>
    <xdr:grpSp>
      <xdr:nvGrpSpPr>
        <xdr:cNvPr id="10" name="Группа 16"/>
        <xdr:cNvGrpSpPr>
          <a:grpSpLocks/>
        </xdr:cNvGrpSpPr>
      </xdr:nvGrpSpPr>
      <xdr:grpSpPr>
        <a:xfrm>
          <a:off x="4267200" y="19116675"/>
          <a:ext cx="38100" cy="12982575"/>
          <a:chOff x="-30765750" y="45396150"/>
          <a:chExt cx="33023175" cy="19875595"/>
        </a:xfrm>
        <a:solidFill>
          <a:srgbClr val="FFFFFF"/>
        </a:solidFill>
      </xdr:grpSpPr>
      <xdr:sp macro="[0]!очистить_ячейки">
        <xdr:nvSpPr>
          <xdr:cNvPr id="11" name="Прямоугольник 17"/>
          <xdr:cNvSpPr>
            <a:spLocks/>
          </xdr:cNvSpPr>
        </xdr:nvSpPr>
        <xdr:spPr>
          <a:xfrm>
            <a:off x="-3076575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8"/>
          <xdr:cNvSpPr>
            <a:spLocks/>
          </xdr:cNvSpPr>
        </xdr:nvSpPr>
        <xdr:spPr>
          <a:xfrm>
            <a:off x="2257425" y="52481800"/>
            <a:ext cx="0" cy="127899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258</xdr:row>
      <xdr:rowOff>142875</xdr:rowOff>
    </xdr:to>
    <xdr:grpSp>
      <xdr:nvGrpSpPr>
        <xdr:cNvPr id="1" name="Группа 4"/>
        <xdr:cNvGrpSpPr>
          <a:grpSpLocks/>
        </xdr:cNvGrpSpPr>
      </xdr:nvGrpSpPr>
      <xdr:grpSpPr>
        <a:xfrm>
          <a:off x="4019550" y="20640675"/>
          <a:ext cx="38100" cy="17173575"/>
          <a:chOff x="-30232350" y="45262800"/>
          <a:chExt cx="32489775" cy="26253996"/>
        </a:xfrm>
        <a:solidFill>
          <a:srgbClr val="FFFFFF"/>
        </a:solidFill>
      </xdr:grpSpPr>
      <xdr:sp macro="[0]!очистить_все">
        <xdr:nvSpPr>
          <xdr:cNvPr id="2" name="Прямоугольник 5"/>
          <xdr:cNvSpPr>
            <a:spLocks/>
          </xdr:cNvSpPr>
        </xdr:nvSpPr>
        <xdr:spPr>
          <a:xfrm>
            <a:off x="-30232350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6"/>
          <xdr:cNvSpPr>
            <a:spLocks/>
          </xdr:cNvSpPr>
        </xdr:nvSpPr>
        <xdr:spPr>
          <a:xfrm>
            <a:off x="2257425" y="55075231"/>
            <a:ext cx="0" cy="16441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265</xdr:row>
      <xdr:rowOff>95250</xdr:rowOff>
    </xdr:to>
    <xdr:grpSp>
      <xdr:nvGrpSpPr>
        <xdr:cNvPr id="4" name="Группа 7"/>
        <xdr:cNvGrpSpPr>
          <a:grpSpLocks/>
        </xdr:cNvGrpSpPr>
      </xdr:nvGrpSpPr>
      <xdr:grpSpPr>
        <a:xfrm>
          <a:off x="4019550" y="20640675"/>
          <a:ext cx="38100" cy="18459450"/>
          <a:chOff x="-30441900" y="45262800"/>
          <a:chExt cx="32699325" cy="28238050"/>
        </a:xfrm>
        <a:solidFill>
          <a:srgbClr val="FFFFFF"/>
        </a:solidFill>
      </xdr:grpSpPr>
      <xdr:sp macro="[0]!очистить_все">
        <xdr:nvSpPr>
          <xdr:cNvPr id="5" name="Прямоугольник 8"/>
          <xdr:cNvSpPr>
            <a:spLocks/>
          </xdr:cNvSpPr>
        </xdr:nvSpPr>
        <xdr:spPr>
          <a:xfrm>
            <a:off x="-30441900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9"/>
          <xdr:cNvSpPr>
            <a:spLocks/>
          </xdr:cNvSpPr>
        </xdr:nvSpPr>
        <xdr:spPr>
          <a:xfrm>
            <a:off x="2257425" y="56021497"/>
            <a:ext cx="0" cy="17479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236</xdr:row>
      <xdr:rowOff>47625</xdr:rowOff>
    </xdr:to>
    <xdr:grpSp>
      <xdr:nvGrpSpPr>
        <xdr:cNvPr id="7" name="Группа 10"/>
        <xdr:cNvGrpSpPr>
          <a:grpSpLocks/>
        </xdr:cNvGrpSpPr>
      </xdr:nvGrpSpPr>
      <xdr:grpSpPr>
        <a:xfrm>
          <a:off x="4019550" y="20640675"/>
          <a:ext cx="38100" cy="12887325"/>
          <a:chOff x="-30556200" y="45262800"/>
          <a:chExt cx="32813625" cy="19693413"/>
        </a:xfrm>
        <a:solidFill>
          <a:srgbClr val="FFFFFF"/>
        </a:solidFill>
      </xdr:grpSpPr>
      <xdr:sp macro="[0]!очистить_ячейки">
        <xdr:nvSpPr>
          <xdr:cNvPr id="8" name="Прямоугольник 11"/>
          <xdr:cNvSpPr>
            <a:spLocks/>
          </xdr:cNvSpPr>
        </xdr:nvSpPr>
        <xdr:spPr>
          <a:xfrm>
            <a:off x="-30556200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12"/>
          <xdr:cNvSpPr>
            <a:spLocks/>
          </xdr:cNvSpPr>
        </xdr:nvSpPr>
        <xdr:spPr>
          <a:xfrm>
            <a:off x="2257425" y="52633060"/>
            <a:ext cx="0" cy="12323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236</xdr:row>
      <xdr:rowOff>171450</xdr:rowOff>
    </xdr:to>
    <xdr:grpSp>
      <xdr:nvGrpSpPr>
        <xdr:cNvPr id="10" name="Группа 13"/>
        <xdr:cNvGrpSpPr>
          <a:grpSpLocks/>
        </xdr:cNvGrpSpPr>
      </xdr:nvGrpSpPr>
      <xdr:grpSpPr>
        <a:xfrm>
          <a:off x="4019550" y="20640675"/>
          <a:ext cx="38100" cy="13011150"/>
          <a:chOff x="-30699075" y="45262800"/>
          <a:chExt cx="32956500" cy="19875595"/>
        </a:xfrm>
        <a:solidFill>
          <a:srgbClr val="FFFFFF"/>
        </a:solidFill>
      </xdr:grpSpPr>
      <xdr:sp macro="[0]!очистить_ячейки">
        <xdr:nvSpPr>
          <xdr:cNvPr id="11" name="Прямоугольник 14"/>
          <xdr:cNvSpPr>
            <a:spLocks/>
          </xdr:cNvSpPr>
        </xdr:nvSpPr>
        <xdr:spPr>
          <a:xfrm>
            <a:off x="-30699075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5"/>
          <xdr:cNvSpPr>
            <a:spLocks/>
          </xdr:cNvSpPr>
        </xdr:nvSpPr>
        <xdr:spPr>
          <a:xfrm>
            <a:off x="2257425" y="52343481"/>
            <a:ext cx="0" cy="127949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3390900</xdr:colOff>
      <xdr:row>214</xdr:row>
      <xdr:rowOff>28575</xdr:rowOff>
    </xdr:from>
    <xdr:to>
      <xdr:col>0</xdr:col>
      <xdr:colOff>2257425</xdr:colOff>
      <xdr:row>308</xdr:row>
      <xdr:rowOff>66675</xdr:rowOff>
    </xdr:to>
    <xdr:grpSp>
      <xdr:nvGrpSpPr>
        <xdr:cNvPr id="1" name="Группа 4"/>
        <xdr:cNvGrpSpPr>
          <a:grpSpLocks/>
        </xdr:cNvGrpSpPr>
      </xdr:nvGrpSpPr>
      <xdr:grpSpPr>
        <a:xfrm>
          <a:off x="3390900" y="65341500"/>
          <a:ext cx="0" cy="17945100"/>
          <a:chOff x="-30156150" y="52625625"/>
          <a:chExt cx="32413575" cy="24399360"/>
        </a:xfrm>
        <a:solidFill>
          <a:srgbClr val="FFFFFF"/>
        </a:solidFill>
      </xdr:grpSpPr>
      <xdr:sp macro="[0]!очистить_ячейки">
        <xdr:nvSpPr>
          <xdr:cNvPr id="2" name="Прямоугольник 5"/>
          <xdr:cNvSpPr>
            <a:spLocks/>
          </xdr:cNvSpPr>
        </xdr:nvSpPr>
        <xdr:spPr>
          <a:xfrm>
            <a:off x="-30156150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6"/>
          <xdr:cNvSpPr>
            <a:spLocks/>
          </xdr:cNvSpPr>
        </xdr:nvSpPr>
        <xdr:spPr>
          <a:xfrm>
            <a:off x="2257425" y="62434168"/>
            <a:ext cx="0" cy="145908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3390900</xdr:colOff>
      <xdr:row>214</xdr:row>
      <xdr:rowOff>38100</xdr:rowOff>
    </xdr:from>
    <xdr:to>
      <xdr:col>0</xdr:col>
      <xdr:colOff>2257425</xdr:colOff>
      <xdr:row>319</xdr:row>
      <xdr:rowOff>19050</xdr:rowOff>
    </xdr:to>
    <xdr:grpSp>
      <xdr:nvGrpSpPr>
        <xdr:cNvPr id="4" name="Группа 7"/>
        <xdr:cNvGrpSpPr>
          <a:grpSpLocks/>
        </xdr:cNvGrpSpPr>
      </xdr:nvGrpSpPr>
      <xdr:grpSpPr>
        <a:xfrm>
          <a:off x="3390900" y="65351025"/>
          <a:ext cx="0" cy="19983450"/>
          <a:chOff x="-30384750" y="52625625"/>
          <a:chExt cx="32642175" cy="27185956"/>
        </a:xfrm>
        <a:solidFill>
          <a:srgbClr val="FFFFFF"/>
        </a:solidFill>
      </xdr:grpSpPr>
      <xdr:sp macro="[0]!очистить_все">
        <xdr:nvSpPr>
          <xdr:cNvPr id="5" name="Прямоугольник 8"/>
          <xdr:cNvSpPr>
            <a:spLocks/>
          </xdr:cNvSpPr>
        </xdr:nvSpPr>
        <xdr:spPr>
          <a:xfrm>
            <a:off x="-30384750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9"/>
          <xdr:cNvSpPr>
            <a:spLocks/>
          </xdr:cNvSpPr>
        </xdr:nvSpPr>
        <xdr:spPr>
          <a:xfrm>
            <a:off x="2257425" y="63377671"/>
            <a:ext cx="0" cy="164339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3390900</xdr:colOff>
      <xdr:row>219</xdr:row>
      <xdr:rowOff>152400</xdr:rowOff>
    </xdr:from>
    <xdr:to>
      <xdr:col>0</xdr:col>
      <xdr:colOff>2257425</xdr:colOff>
      <xdr:row>293</xdr:row>
      <xdr:rowOff>161925</xdr:rowOff>
    </xdr:to>
    <xdr:grpSp>
      <xdr:nvGrpSpPr>
        <xdr:cNvPr id="7" name="Группа 10"/>
        <xdr:cNvGrpSpPr>
          <a:grpSpLocks/>
        </xdr:cNvGrpSpPr>
      </xdr:nvGrpSpPr>
      <xdr:grpSpPr>
        <a:xfrm>
          <a:off x="3390900" y="66417825"/>
          <a:ext cx="0" cy="14106525"/>
          <a:chOff x="-30556200" y="52625625"/>
          <a:chExt cx="32813625" cy="18567275"/>
        </a:xfrm>
        <a:solidFill>
          <a:srgbClr val="FFFFFF"/>
        </a:solidFill>
      </xdr:grpSpPr>
      <xdr:sp macro="[0]!очистить_ячейки">
        <xdr:nvSpPr>
          <xdr:cNvPr id="8" name="Прямоугольник 11"/>
          <xdr:cNvSpPr>
            <a:spLocks/>
          </xdr:cNvSpPr>
        </xdr:nvSpPr>
        <xdr:spPr>
          <a:xfrm>
            <a:off x="-30556200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12"/>
          <xdr:cNvSpPr>
            <a:spLocks/>
          </xdr:cNvSpPr>
        </xdr:nvSpPr>
        <xdr:spPr>
          <a:xfrm>
            <a:off x="2257425" y="59992191"/>
            <a:ext cx="0" cy="112007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3390900</xdr:colOff>
      <xdr:row>138</xdr:row>
      <xdr:rowOff>219075</xdr:rowOff>
    </xdr:from>
    <xdr:to>
      <xdr:col>0</xdr:col>
      <xdr:colOff>2257425</xdr:colOff>
      <xdr:row>205</xdr:row>
      <xdr:rowOff>57150</xdr:rowOff>
    </xdr:to>
    <xdr:grpSp>
      <xdr:nvGrpSpPr>
        <xdr:cNvPr id="10" name="Группа 13"/>
        <xdr:cNvGrpSpPr>
          <a:grpSpLocks/>
        </xdr:cNvGrpSpPr>
      </xdr:nvGrpSpPr>
      <xdr:grpSpPr>
        <a:xfrm>
          <a:off x="3390900" y="53559075"/>
          <a:ext cx="0" cy="10096500"/>
          <a:chOff x="-30699075" y="52625625"/>
          <a:chExt cx="32956500" cy="49488204"/>
        </a:xfrm>
        <a:solidFill>
          <a:srgbClr val="FFFFFF"/>
        </a:solidFill>
      </xdr:grpSpPr>
      <xdr:sp macro="[0]!очистить_ячейки">
        <xdr:nvSpPr>
          <xdr:cNvPr id="11" name="Прямоугольник 14"/>
          <xdr:cNvSpPr>
            <a:spLocks/>
          </xdr:cNvSpPr>
        </xdr:nvSpPr>
        <xdr:spPr>
          <a:xfrm>
            <a:off x="-30699075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5"/>
          <xdr:cNvSpPr>
            <a:spLocks/>
          </xdr:cNvSpPr>
        </xdr:nvSpPr>
        <xdr:spPr>
          <a:xfrm>
            <a:off x="2257425" y="59690066"/>
            <a:ext cx="0" cy="424237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4000500</xdr:colOff>
      <xdr:row>126</xdr:row>
      <xdr:rowOff>9525</xdr:rowOff>
    </xdr:from>
    <xdr:to>
      <xdr:col>1</xdr:col>
      <xdr:colOff>0</xdr:colOff>
      <xdr:row>216</xdr:row>
      <xdr:rowOff>0</xdr:rowOff>
    </xdr:to>
    <xdr:grpSp>
      <xdr:nvGrpSpPr>
        <xdr:cNvPr id="1" name="Группа 1"/>
        <xdr:cNvGrpSpPr>
          <a:grpSpLocks/>
        </xdr:cNvGrpSpPr>
      </xdr:nvGrpSpPr>
      <xdr:grpSpPr>
        <a:xfrm>
          <a:off x="4000500" y="15973425"/>
          <a:ext cx="0" cy="17135475"/>
          <a:chOff x="-49329975" y="28232100"/>
          <a:chExt cx="53330475" cy="26278838"/>
        </a:xfrm>
        <a:solidFill>
          <a:srgbClr val="FFFFFF"/>
        </a:solidFill>
      </xdr:grpSpPr>
      <xdr:sp macro="[0]!очистить_ячейки">
        <xdr:nvSpPr>
          <xdr:cNvPr id="2" name="Прямоугольник 2"/>
          <xdr:cNvSpPr>
            <a:spLocks/>
          </xdr:cNvSpPr>
        </xdr:nvSpPr>
        <xdr:spPr>
          <a:xfrm>
            <a:off x="-49329975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3"/>
          <xdr:cNvSpPr>
            <a:spLocks/>
          </xdr:cNvSpPr>
        </xdr:nvSpPr>
        <xdr:spPr>
          <a:xfrm>
            <a:off x="4000500" y="38047246"/>
            <a:ext cx="0" cy="16463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4000500</xdr:colOff>
      <xdr:row>126</xdr:row>
      <xdr:rowOff>9525</xdr:rowOff>
    </xdr:from>
    <xdr:to>
      <xdr:col>1</xdr:col>
      <xdr:colOff>0</xdr:colOff>
      <xdr:row>222</xdr:row>
      <xdr:rowOff>142875</xdr:rowOff>
    </xdr:to>
    <xdr:grpSp>
      <xdr:nvGrpSpPr>
        <xdr:cNvPr id="4" name="Группа 4"/>
        <xdr:cNvGrpSpPr>
          <a:grpSpLocks/>
        </xdr:cNvGrpSpPr>
      </xdr:nvGrpSpPr>
      <xdr:grpSpPr>
        <a:xfrm>
          <a:off x="4000500" y="15973425"/>
          <a:ext cx="0" cy="18421350"/>
          <a:chOff x="-49739550" y="28232100"/>
          <a:chExt cx="53740050" cy="28237429"/>
        </a:xfrm>
        <a:solidFill>
          <a:srgbClr val="FFFFFF"/>
        </a:solidFill>
      </xdr:grpSpPr>
      <xdr:sp macro="[0]!очистить_все">
        <xdr:nvSpPr>
          <xdr:cNvPr id="5" name="Прямоугольник 5"/>
          <xdr:cNvSpPr>
            <a:spLocks/>
          </xdr:cNvSpPr>
        </xdr:nvSpPr>
        <xdr:spPr>
          <a:xfrm>
            <a:off x="-49739550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6"/>
          <xdr:cNvSpPr>
            <a:spLocks/>
          </xdr:cNvSpPr>
        </xdr:nvSpPr>
        <xdr:spPr>
          <a:xfrm>
            <a:off x="4000500" y="38983501"/>
            <a:ext cx="0" cy="174860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4000500</xdr:colOff>
      <xdr:row>126</xdr:row>
      <xdr:rowOff>9525</xdr:rowOff>
    </xdr:from>
    <xdr:to>
      <xdr:col>1</xdr:col>
      <xdr:colOff>0</xdr:colOff>
      <xdr:row>193</xdr:row>
      <xdr:rowOff>95250</xdr:rowOff>
    </xdr:to>
    <xdr:grpSp>
      <xdr:nvGrpSpPr>
        <xdr:cNvPr id="7" name="Группа 7"/>
        <xdr:cNvGrpSpPr>
          <a:grpSpLocks/>
        </xdr:cNvGrpSpPr>
      </xdr:nvGrpSpPr>
      <xdr:grpSpPr>
        <a:xfrm>
          <a:off x="4000500" y="15973425"/>
          <a:ext cx="0" cy="12849225"/>
          <a:chOff x="-50234850" y="28232100"/>
          <a:chExt cx="54235350" cy="19701397"/>
        </a:xfrm>
        <a:solidFill>
          <a:srgbClr val="FFFFFF"/>
        </a:solidFill>
      </xdr:grpSpPr>
      <xdr:sp macro="[0]!очистить_ячейки">
        <xdr:nvSpPr>
          <xdr:cNvPr id="8" name="Прямоугольник 8"/>
          <xdr:cNvSpPr>
            <a:spLocks/>
          </xdr:cNvSpPr>
        </xdr:nvSpPr>
        <xdr:spPr>
          <a:xfrm>
            <a:off x="-50234850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9"/>
          <xdr:cNvSpPr>
            <a:spLocks/>
          </xdr:cNvSpPr>
        </xdr:nvSpPr>
        <xdr:spPr>
          <a:xfrm>
            <a:off x="4000500" y="35600422"/>
            <a:ext cx="0" cy="123330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4000500</xdr:colOff>
      <xdr:row>126</xdr:row>
      <xdr:rowOff>9525</xdr:rowOff>
    </xdr:from>
    <xdr:to>
      <xdr:col>1</xdr:col>
      <xdr:colOff>0</xdr:colOff>
      <xdr:row>194</xdr:row>
      <xdr:rowOff>28575</xdr:rowOff>
    </xdr:to>
    <xdr:grpSp>
      <xdr:nvGrpSpPr>
        <xdr:cNvPr id="10" name="Группа 10"/>
        <xdr:cNvGrpSpPr>
          <a:grpSpLocks/>
        </xdr:cNvGrpSpPr>
      </xdr:nvGrpSpPr>
      <xdr:grpSpPr>
        <a:xfrm>
          <a:off x="4000500" y="15973425"/>
          <a:ext cx="0" cy="12973050"/>
          <a:chOff x="-50434875" y="28232100"/>
          <a:chExt cx="54435375" cy="19910754"/>
        </a:xfrm>
        <a:solidFill>
          <a:srgbClr val="FFFFFF"/>
        </a:solidFill>
      </xdr:grpSpPr>
      <xdr:sp macro="[0]!очистить_ячейки">
        <xdr:nvSpPr>
          <xdr:cNvPr id="11" name="Прямоугольник 11"/>
          <xdr:cNvSpPr>
            <a:spLocks/>
          </xdr:cNvSpPr>
        </xdr:nvSpPr>
        <xdr:spPr>
          <a:xfrm>
            <a:off x="-50434875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2"/>
          <xdr:cNvSpPr>
            <a:spLocks/>
          </xdr:cNvSpPr>
        </xdr:nvSpPr>
        <xdr:spPr>
          <a:xfrm>
            <a:off x="4000500" y="35320328"/>
            <a:ext cx="0" cy="128225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39998000860214233"/>
    <outlinePr summaryRight="0"/>
  </sheetPr>
  <dimension ref="A3:CW90"/>
  <sheetViews>
    <sheetView view="pageBreakPreview" zoomScale="68" zoomScaleNormal="85" zoomScaleSheetLayoutView="68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9.140625" defaultRowHeight="15" outlineLevelCol="1"/>
  <cols>
    <col min="1" max="1" width="22.7109375" style="4" customWidth="1"/>
    <col min="2" max="2" width="9.140625" style="4" customWidth="1"/>
    <col min="3" max="3" width="8.57421875" style="4" customWidth="1"/>
    <col min="4" max="4" width="8.140625" style="4" customWidth="1"/>
    <col min="5" max="5" width="8.7109375" style="4" customWidth="1"/>
    <col min="6" max="6" width="12.8515625" style="4" customWidth="1" outlineLevel="1"/>
    <col min="7" max="7" width="11.00390625" style="4" customWidth="1" outlineLevel="1"/>
    <col min="8" max="8" width="7.7109375" style="4" customWidth="1" outlineLevel="1"/>
    <col min="9" max="9" width="8.28125" style="4" customWidth="1" outlineLevel="1"/>
    <col min="10" max="10" width="10.421875" style="4" customWidth="1" outlineLevel="1"/>
    <col min="11" max="32" width="7.7109375" style="4" customWidth="1" outlineLevel="1"/>
    <col min="33" max="33" width="8.8515625" style="4" customWidth="1" outlineLevel="1"/>
    <col min="34" max="36" width="7.7109375" style="4" customWidth="1" outlineLevel="1"/>
    <col min="37" max="37" width="13.140625" style="4" customWidth="1"/>
    <col min="38" max="47" width="8.140625" style="4" customWidth="1" outlineLevel="1"/>
    <col min="48" max="48" width="12.00390625" style="4" customWidth="1" outlineLevel="1"/>
    <col min="49" max="49" width="9.28125" style="4" customWidth="1" outlineLevel="1"/>
    <col min="50" max="68" width="8.140625" style="4" customWidth="1" outlineLevel="1"/>
    <col min="69" max="69" width="9.28125" style="4" customWidth="1"/>
    <col min="70" max="100" width="7.7109375" style="4" customWidth="1" outlineLevel="1"/>
    <col min="101" max="101" width="9.421875" style="4" customWidth="1"/>
    <col min="102" max="16384" width="9.140625" style="4" customWidth="1"/>
  </cols>
  <sheetData>
    <row r="1" ht="27" customHeight="1" hidden="1"/>
    <row r="2" ht="27" customHeight="1" hidden="1"/>
    <row r="3" spans="1:4" ht="18" hidden="1" thickBot="1">
      <c r="A3" s="5"/>
      <c r="B3" s="5"/>
      <c r="C3" s="5"/>
      <c r="D3" s="5"/>
    </row>
    <row r="4" spans="1:101" s="21" customFormat="1" ht="18" thickBot="1">
      <c r="A4" s="22" t="s">
        <v>189</v>
      </c>
      <c r="B4" s="22"/>
      <c r="C4" s="22"/>
      <c r="D4" s="22"/>
      <c r="F4" s="189" t="s">
        <v>26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1"/>
      <c r="AL4" s="192" t="s">
        <v>27</v>
      </c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4"/>
      <c r="BR4" s="186" t="s">
        <v>28</v>
      </c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8"/>
    </row>
    <row r="5" spans="1:101" s="21" customFormat="1" ht="44.25" customHeight="1">
      <c r="A5" s="23" t="s">
        <v>22</v>
      </c>
      <c r="B5" s="23" t="s">
        <v>26</v>
      </c>
      <c r="C5" s="23" t="s">
        <v>27</v>
      </c>
      <c r="D5" s="23" t="s">
        <v>28</v>
      </c>
      <c r="E5" s="24" t="s">
        <v>25</v>
      </c>
      <c r="F5" s="79">
        <v>1</v>
      </c>
      <c r="G5" s="80">
        <v>2</v>
      </c>
      <c r="H5" s="80">
        <v>3</v>
      </c>
      <c r="I5" s="80">
        <v>4</v>
      </c>
      <c r="J5" s="80">
        <v>5</v>
      </c>
      <c r="K5" s="80">
        <v>6</v>
      </c>
      <c r="L5" s="80">
        <v>7</v>
      </c>
      <c r="M5" s="80">
        <v>8</v>
      </c>
      <c r="N5" s="80">
        <v>9</v>
      </c>
      <c r="O5" s="80">
        <v>10</v>
      </c>
      <c r="P5" s="80">
        <v>11</v>
      </c>
      <c r="Q5" s="80">
        <v>12</v>
      </c>
      <c r="R5" s="80">
        <v>13</v>
      </c>
      <c r="S5" s="80">
        <v>14</v>
      </c>
      <c r="T5" s="80">
        <v>15</v>
      </c>
      <c r="U5" s="80">
        <v>16</v>
      </c>
      <c r="V5" s="80">
        <v>17</v>
      </c>
      <c r="W5" s="80">
        <v>18</v>
      </c>
      <c r="X5" s="80">
        <v>19</v>
      </c>
      <c r="Y5" s="80">
        <v>20</v>
      </c>
      <c r="Z5" s="80">
        <v>21</v>
      </c>
      <c r="AA5" s="80">
        <v>22</v>
      </c>
      <c r="AB5" s="80">
        <v>23</v>
      </c>
      <c r="AC5" s="80">
        <v>24</v>
      </c>
      <c r="AD5" s="80">
        <v>25</v>
      </c>
      <c r="AE5" s="80">
        <v>26</v>
      </c>
      <c r="AF5" s="80">
        <v>27</v>
      </c>
      <c r="AG5" s="80">
        <v>28</v>
      </c>
      <c r="AH5" s="80">
        <v>29</v>
      </c>
      <c r="AI5" s="80">
        <v>30</v>
      </c>
      <c r="AJ5" s="81">
        <v>31</v>
      </c>
      <c r="AK5" s="28" t="s">
        <v>29</v>
      </c>
      <c r="AL5" s="29">
        <v>1</v>
      </c>
      <c r="AM5" s="30">
        <v>2</v>
      </c>
      <c r="AN5" s="30">
        <v>3</v>
      </c>
      <c r="AO5" s="30">
        <v>4</v>
      </c>
      <c r="AP5" s="30">
        <v>5</v>
      </c>
      <c r="AQ5" s="30">
        <v>6</v>
      </c>
      <c r="AR5" s="30">
        <v>7</v>
      </c>
      <c r="AS5" s="30">
        <v>8</v>
      </c>
      <c r="AT5" s="30">
        <v>9</v>
      </c>
      <c r="AU5" s="30">
        <v>10</v>
      </c>
      <c r="AV5" s="30">
        <v>11</v>
      </c>
      <c r="AW5" s="30">
        <v>12</v>
      </c>
      <c r="AX5" s="30">
        <v>13</v>
      </c>
      <c r="AY5" s="30">
        <v>14</v>
      </c>
      <c r="AZ5" s="30">
        <v>15</v>
      </c>
      <c r="BA5" s="30">
        <v>16</v>
      </c>
      <c r="BB5" s="30">
        <v>17</v>
      </c>
      <c r="BC5" s="30">
        <v>18</v>
      </c>
      <c r="BD5" s="30">
        <v>19</v>
      </c>
      <c r="BE5" s="30">
        <v>20</v>
      </c>
      <c r="BF5" s="30">
        <v>21</v>
      </c>
      <c r="BG5" s="30">
        <v>22</v>
      </c>
      <c r="BH5" s="30">
        <v>23</v>
      </c>
      <c r="BI5" s="30">
        <v>24</v>
      </c>
      <c r="BJ5" s="30">
        <v>25</v>
      </c>
      <c r="BK5" s="30">
        <v>26</v>
      </c>
      <c r="BL5" s="30">
        <v>27</v>
      </c>
      <c r="BM5" s="30">
        <v>28</v>
      </c>
      <c r="BN5" s="30">
        <v>29</v>
      </c>
      <c r="BO5" s="30">
        <v>30</v>
      </c>
      <c r="BP5" s="31">
        <v>31</v>
      </c>
      <c r="BQ5" s="124" t="s">
        <v>30</v>
      </c>
      <c r="BR5" s="33">
        <v>1</v>
      </c>
      <c r="BS5" s="34">
        <v>2</v>
      </c>
      <c r="BT5" s="34">
        <v>3</v>
      </c>
      <c r="BU5" s="34">
        <v>4</v>
      </c>
      <c r="BV5" s="34">
        <v>5</v>
      </c>
      <c r="BW5" s="34">
        <v>6</v>
      </c>
      <c r="BX5" s="34">
        <v>7</v>
      </c>
      <c r="BY5" s="34">
        <v>8</v>
      </c>
      <c r="BZ5" s="34">
        <v>9</v>
      </c>
      <c r="CA5" s="34">
        <v>10</v>
      </c>
      <c r="CB5" s="34">
        <v>11</v>
      </c>
      <c r="CC5" s="34">
        <v>12</v>
      </c>
      <c r="CD5" s="34">
        <v>13</v>
      </c>
      <c r="CE5" s="34">
        <v>14</v>
      </c>
      <c r="CF5" s="34">
        <v>15</v>
      </c>
      <c r="CG5" s="34">
        <v>16</v>
      </c>
      <c r="CH5" s="34">
        <v>17</v>
      </c>
      <c r="CI5" s="34">
        <v>18</v>
      </c>
      <c r="CJ5" s="34">
        <v>19</v>
      </c>
      <c r="CK5" s="34">
        <v>20</v>
      </c>
      <c r="CL5" s="34">
        <v>21</v>
      </c>
      <c r="CM5" s="34">
        <v>22</v>
      </c>
      <c r="CN5" s="34">
        <v>23</v>
      </c>
      <c r="CO5" s="34">
        <v>24</v>
      </c>
      <c r="CP5" s="34">
        <v>25</v>
      </c>
      <c r="CQ5" s="34">
        <v>26</v>
      </c>
      <c r="CR5" s="34">
        <v>27</v>
      </c>
      <c r="CS5" s="34">
        <v>28</v>
      </c>
      <c r="CT5" s="34">
        <v>29</v>
      </c>
      <c r="CU5" s="34">
        <v>30</v>
      </c>
      <c r="CV5" s="35">
        <v>31</v>
      </c>
      <c r="CW5" s="133" t="s">
        <v>31</v>
      </c>
    </row>
    <row r="6" spans="1:101" ht="56.25" customHeight="1">
      <c r="A6" s="20" t="s">
        <v>44</v>
      </c>
      <c r="B6" s="157">
        <f>AK6</f>
        <v>0</v>
      </c>
      <c r="C6" s="122">
        <f>BQ6</f>
        <v>0</v>
      </c>
      <c r="D6" s="122">
        <f>CW6</f>
        <v>0</v>
      </c>
      <c r="E6" s="122">
        <f>SUM(B6:D6)</f>
        <v>0</v>
      </c>
      <c r="F6" s="8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4"/>
      <c r="AK6" s="15">
        <f>SUM(F6:AJ6)</f>
        <v>0</v>
      </c>
      <c r="AL6" s="9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1"/>
      <c r="BQ6" s="123">
        <f>SUM(AL6:BP6)</f>
        <v>0</v>
      </c>
      <c r="BR6" s="1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4"/>
      <c r="CW6" s="134">
        <f>SUM(BR6:CV6)</f>
        <v>0</v>
      </c>
    </row>
    <row r="7" spans="1:101" ht="18">
      <c r="A7" s="20" t="s">
        <v>34</v>
      </c>
      <c r="B7" s="157">
        <f aca="true" t="shared" si="0" ref="B7:B70">AK7</f>
        <v>0</v>
      </c>
      <c r="C7" s="122">
        <f aca="true" t="shared" si="1" ref="C7:C70">BQ7</f>
        <v>0</v>
      </c>
      <c r="D7" s="122">
        <f aca="true" t="shared" si="2" ref="D7:D70">CW7</f>
        <v>0</v>
      </c>
      <c r="E7" s="122">
        <f aca="true" t="shared" si="3" ref="E7:E70">SUM(B7:D7)</f>
        <v>0</v>
      </c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15">
        <f aca="true" t="shared" si="4" ref="AK7:AK70">SUM(F7:AJ7)</f>
        <v>0</v>
      </c>
      <c r="AL7" s="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1"/>
      <c r="BQ7" s="123">
        <f aca="true" t="shared" si="5" ref="BQ7:BQ70">SUM(AL7:BP7)</f>
        <v>0</v>
      </c>
      <c r="BR7" s="12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4"/>
      <c r="CW7" s="134">
        <f aca="true" t="shared" si="6" ref="CW7:CW70">SUM(BR7:CV7)</f>
        <v>0</v>
      </c>
    </row>
    <row r="8" spans="1:101" ht="18">
      <c r="A8" s="20" t="s">
        <v>45</v>
      </c>
      <c r="B8" s="157">
        <f t="shared" si="0"/>
        <v>0</v>
      </c>
      <c r="C8" s="122">
        <f t="shared" si="1"/>
        <v>0</v>
      </c>
      <c r="D8" s="122">
        <f t="shared" si="2"/>
        <v>0</v>
      </c>
      <c r="E8" s="122">
        <f t="shared" si="3"/>
        <v>0</v>
      </c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  <c r="AK8" s="15">
        <f t="shared" si="4"/>
        <v>0</v>
      </c>
      <c r="AL8" s="9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1"/>
      <c r="BQ8" s="123">
        <f t="shared" si="5"/>
        <v>0</v>
      </c>
      <c r="BR8" s="12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4"/>
      <c r="CW8" s="134">
        <f t="shared" si="6"/>
        <v>0</v>
      </c>
    </row>
    <row r="9" spans="1:101" ht="18">
      <c r="A9" s="20" t="s">
        <v>46</v>
      </c>
      <c r="B9" s="157">
        <f t="shared" si="0"/>
        <v>0</v>
      </c>
      <c r="C9" s="122">
        <f t="shared" si="1"/>
        <v>0</v>
      </c>
      <c r="D9" s="122">
        <f t="shared" si="2"/>
        <v>0</v>
      </c>
      <c r="E9" s="122">
        <f t="shared" si="3"/>
        <v>0</v>
      </c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K9" s="15">
        <f t="shared" si="4"/>
        <v>0</v>
      </c>
      <c r="AL9" s="9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1"/>
      <c r="BQ9" s="123">
        <f t="shared" si="5"/>
        <v>0</v>
      </c>
      <c r="BR9" s="12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4"/>
      <c r="CW9" s="134">
        <f t="shared" si="6"/>
        <v>0</v>
      </c>
    </row>
    <row r="10" spans="1:101" ht="18">
      <c r="A10" s="176" t="s">
        <v>80</v>
      </c>
      <c r="B10" s="157">
        <f t="shared" si="0"/>
        <v>0</v>
      </c>
      <c r="C10" s="122">
        <f t="shared" si="1"/>
        <v>0</v>
      </c>
      <c r="D10" s="122">
        <f t="shared" si="2"/>
        <v>0</v>
      </c>
      <c r="E10" s="122">
        <f t="shared" si="3"/>
        <v>0</v>
      </c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4"/>
      <c r="AK10" s="15">
        <f t="shared" si="4"/>
        <v>0</v>
      </c>
      <c r="AL10" s="9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1"/>
      <c r="BQ10" s="123">
        <f t="shared" si="5"/>
        <v>0</v>
      </c>
      <c r="BR10" s="12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4"/>
      <c r="CW10" s="134">
        <f t="shared" si="6"/>
        <v>0</v>
      </c>
    </row>
    <row r="11" spans="1:101" ht="18">
      <c r="A11" s="20" t="s">
        <v>7</v>
      </c>
      <c r="B11" s="157">
        <f t="shared" si="0"/>
        <v>0</v>
      </c>
      <c r="C11" s="122">
        <f t="shared" si="1"/>
        <v>0</v>
      </c>
      <c r="D11" s="122">
        <f t="shared" si="2"/>
        <v>0</v>
      </c>
      <c r="E11" s="122">
        <f t="shared" si="3"/>
        <v>0</v>
      </c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15">
        <f t="shared" si="4"/>
        <v>0</v>
      </c>
      <c r="AL11" s="9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1"/>
      <c r="BQ11" s="123">
        <f t="shared" si="5"/>
        <v>0</v>
      </c>
      <c r="BR11" s="1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4"/>
      <c r="CW11" s="134">
        <f t="shared" si="6"/>
        <v>0</v>
      </c>
    </row>
    <row r="12" spans="1:101" ht="36">
      <c r="A12" s="20" t="s">
        <v>47</v>
      </c>
      <c r="B12" s="157">
        <f t="shared" si="0"/>
        <v>0</v>
      </c>
      <c r="C12" s="122">
        <f t="shared" si="1"/>
        <v>0</v>
      </c>
      <c r="D12" s="122">
        <f t="shared" si="2"/>
        <v>0</v>
      </c>
      <c r="E12" s="122">
        <f t="shared" si="3"/>
        <v>0</v>
      </c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4"/>
      <c r="AK12" s="15">
        <f t="shared" si="4"/>
        <v>0</v>
      </c>
      <c r="AL12" s="9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1"/>
      <c r="BQ12" s="123">
        <f t="shared" si="5"/>
        <v>0</v>
      </c>
      <c r="BR12" s="12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4"/>
      <c r="CW12" s="134">
        <f t="shared" si="6"/>
        <v>0</v>
      </c>
    </row>
    <row r="13" spans="1:101" ht="18">
      <c r="A13" s="20" t="s">
        <v>8</v>
      </c>
      <c r="B13" s="157">
        <f t="shared" si="0"/>
        <v>0</v>
      </c>
      <c r="C13" s="122">
        <f t="shared" si="1"/>
        <v>0</v>
      </c>
      <c r="D13" s="122">
        <f t="shared" si="2"/>
        <v>0</v>
      </c>
      <c r="E13" s="122">
        <f t="shared" si="3"/>
        <v>0</v>
      </c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4"/>
      <c r="AK13" s="15">
        <f t="shared" si="4"/>
        <v>0</v>
      </c>
      <c r="AL13" s="9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1"/>
      <c r="BQ13" s="123">
        <f t="shared" si="5"/>
        <v>0</v>
      </c>
      <c r="BR13" s="12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4"/>
      <c r="CW13" s="134">
        <f t="shared" si="6"/>
        <v>0</v>
      </c>
    </row>
    <row r="14" spans="1:101" ht="18">
      <c r="A14" s="20" t="s">
        <v>48</v>
      </c>
      <c r="B14" s="157">
        <f t="shared" si="0"/>
        <v>0</v>
      </c>
      <c r="C14" s="122">
        <f t="shared" si="1"/>
        <v>0</v>
      </c>
      <c r="D14" s="122">
        <f t="shared" si="2"/>
        <v>0</v>
      </c>
      <c r="E14" s="122">
        <f t="shared" si="3"/>
        <v>0</v>
      </c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15">
        <f t="shared" si="4"/>
        <v>0</v>
      </c>
      <c r="AL14" s="9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1"/>
      <c r="BQ14" s="123">
        <f t="shared" si="5"/>
        <v>0</v>
      </c>
      <c r="BR14" s="12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4"/>
      <c r="CW14" s="134">
        <f t="shared" si="6"/>
        <v>0</v>
      </c>
    </row>
    <row r="15" spans="1:101" ht="18">
      <c r="A15" s="20" t="s">
        <v>49</v>
      </c>
      <c r="B15" s="157">
        <f t="shared" si="0"/>
        <v>0</v>
      </c>
      <c r="C15" s="122">
        <f t="shared" si="1"/>
        <v>0</v>
      </c>
      <c r="D15" s="122">
        <f t="shared" si="2"/>
        <v>0</v>
      </c>
      <c r="E15" s="122">
        <f t="shared" si="3"/>
        <v>0</v>
      </c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4"/>
      <c r="AK15" s="15">
        <f t="shared" si="4"/>
        <v>0</v>
      </c>
      <c r="AL15" s="9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1"/>
      <c r="BQ15" s="123">
        <f t="shared" si="5"/>
        <v>0</v>
      </c>
      <c r="BR15" s="12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4"/>
      <c r="CW15" s="134">
        <f t="shared" si="6"/>
        <v>0</v>
      </c>
    </row>
    <row r="16" spans="1:101" ht="18">
      <c r="A16" s="20" t="s">
        <v>40</v>
      </c>
      <c r="B16" s="157">
        <f t="shared" si="0"/>
        <v>0</v>
      </c>
      <c r="C16" s="122">
        <f t="shared" si="1"/>
        <v>0</v>
      </c>
      <c r="D16" s="122">
        <f t="shared" si="2"/>
        <v>0</v>
      </c>
      <c r="E16" s="122">
        <f t="shared" si="3"/>
        <v>0</v>
      </c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4"/>
      <c r="AK16" s="15">
        <f t="shared" si="4"/>
        <v>0</v>
      </c>
      <c r="AL16" s="9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1"/>
      <c r="BQ16" s="123">
        <f t="shared" si="5"/>
        <v>0</v>
      </c>
      <c r="BR16" s="12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4"/>
      <c r="CW16" s="134">
        <f t="shared" si="6"/>
        <v>0</v>
      </c>
    </row>
    <row r="17" spans="1:101" ht="18">
      <c r="A17" s="20" t="s">
        <v>50</v>
      </c>
      <c r="B17" s="157">
        <f t="shared" si="0"/>
        <v>0</v>
      </c>
      <c r="C17" s="122">
        <f t="shared" si="1"/>
        <v>0</v>
      </c>
      <c r="D17" s="122">
        <f t="shared" si="2"/>
        <v>0</v>
      </c>
      <c r="E17" s="122">
        <f t="shared" si="3"/>
        <v>0</v>
      </c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4"/>
      <c r="AK17" s="15">
        <f t="shared" si="4"/>
        <v>0</v>
      </c>
      <c r="AL17" s="9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1"/>
      <c r="BQ17" s="123">
        <f t="shared" si="5"/>
        <v>0</v>
      </c>
      <c r="BR17" s="12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4"/>
      <c r="CW17" s="134">
        <f t="shared" si="6"/>
        <v>0</v>
      </c>
    </row>
    <row r="18" spans="1:101" ht="18">
      <c r="A18" s="20" t="s">
        <v>35</v>
      </c>
      <c r="B18" s="157">
        <f t="shared" si="0"/>
        <v>0</v>
      </c>
      <c r="C18" s="122">
        <f t="shared" si="1"/>
        <v>0</v>
      </c>
      <c r="D18" s="122">
        <f t="shared" si="2"/>
        <v>0</v>
      </c>
      <c r="E18" s="122">
        <f t="shared" si="3"/>
        <v>0</v>
      </c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4"/>
      <c r="AK18" s="15">
        <f t="shared" si="4"/>
        <v>0</v>
      </c>
      <c r="AL18" s="9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1"/>
      <c r="BQ18" s="123">
        <f t="shared" si="5"/>
        <v>0</v>
      </c>
      <c r="BR18" s="12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34">
        <f t="shared" si="6"/>
        <v>0</v>
      </c>
    </row>
    <row r="19" spans="1:101" ht="18">
      <c r="A19" s="20" t="s">
        <v>36</v>
      </c>
      <c r="B19" s="157">
        <f t="shared" si="0"/>
        <v>0</v>
      </c>
      <c r="C19" s="122">
        <f t="shared" si="1"/>
        <v>0</v>
      </c>
      <c r="D19" s="122">
        <f t="shared" si="2"/>
        <v>0</v>
      </c>
      <c r="E19" s="122">
        <f t="shared" si="3"/>
        <v>0</v>
      </c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15">
        <f t="shared" si="4"/>
        <v>0</v>
      </c>
      <c r="AL19" s="9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1"/>
      <c r="BQ19" s="123">
        <f t="shared" si="5"/>
        <v>0</v>
      </c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4"/>
      <c r="CW19" s="134">
        <f t="shared" si="6"/>
        <v>0</v>
      </c>
    </row>
    <row r="20" spans="1:101" ht="18">
      <c r="A20" s="20" t="s">
        <v>51</v>
      </c>
      <c r="B20" s="157">
        <f t="shared" si="0"/>
        <v>0</v>
      </c>
      <c r="C20" s="122">
        <f t="shared" si="1"/>
        <v>0</v>
      </c>
      <c r="D20" s="122">
        <f t="shared" si="2"/>
        <v>0</v>
      </c>
      <c r="E20" s="122">
        <f t="shared" si="3"/>
        <v>0</v>
      </c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  <c r="AK20" s="15">
        <f t="shared" si="4"/>
        <v>0</v>
      </c>
      <c r="AL20" s="9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1"/>
      <c r="BQ20" s="123">
        <f t="shared" si="5"/>
        <v>0</v>
      </c>
      <c r="BR20" s="12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4"/>
      <c r="CW20" s="134">
        <f t="shared" si="6"/>
        <v>0</v>
      </c>
    </row>
    <row r="21" spans="1:101" ht="18">
      <c r="A21" s="20" t="s">
        <v>52</v>
      </c>
      <c r="B21" s="157">
        <f t="shared" si="0"/>
        <v>0</v>
      </c>
      <c r="C21" s="122">
        <f t="shared" si="1"/>
        <v>0</v>
      </c>
      <c r="D21" s="122">
        <f t="shared" si="2"/>
        <v>0</v>
      </c>
      <c r="E21" s="122">
        <f t="shared" si="3"/>
        <v>0</v>
      </c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4"/>
      <c r="AK21" s="15">
        <f t="shared" si="4"/>
        <v>0</v>
      </c>
      <c r="AL21" s="9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1"/>
      <c r="BQ21" s="123">
        <f t="shared" si="5"/>
        <v>0</v>
      </c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4"/>
      <c r="CW21" s="134">
        <f t="shared" si="6"/>
        <v>0</v>
      </c>
    </row>
    <row r="22" spans="1:101" ht="18">
      <c r="A22" s="20" t="s">
        <v>53</v>
      </c>
      <c r="B22" s="157">
        <f t="shared" si="0"/>
        <v>0</v>
      </c>
      <c r="C22" s="122">
        <f t="shared" si="1"/>
        <v>0</v>
      </c>
      <c r="D22" s="122">
        <f t="shared" si="2"/>
        <v>0</v>
      </c>
      <c r="E22" s="122">
        <f t="shared" si="3"/>
        <v>0</v>
      </c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4"/>
      <c r="AK22" s="15">
        <f t="shared" si="4"/>
        <v>0</v>
      </c>
      <c r="AL22" s="9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1"/>
      <c r="BQ22" s="123">
        <f t="shared" si="5"/>
        <v>0</v>
      </c>
      <c r="BR22" s="12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4"/>
      <c r="CW22" s="134">
        <f t="shared" si="6"/>
        <v>0</v>
      </c>
    </row>
    <row r="23" spans="1:101" ht="36">
      <c r="A23" s="20" t="s">
        <v>54</v>
      </c>
      <c r="B23" s="157">
        <f t="shared" si="0"/>
        <v>0</v>
      </c>
      <c r="C23" s="122">
        <f t="shared" si="1"/>
        <v>0</v>
      </c>
      <c r="D23" s="122">
        <f t="shared" si="2"/>
        <v>0</v>
      </c>
      <c r="E23" s="122">
        <f t="shared" si="3"/>
        <v>0</v>
      </c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15">
        <f t="shared" si="4"/>
        <v>0</v>
      </c>
      <c r="AL23" s="9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1"/>
      <c r="BQ23" s="123">
        <f t="shared" si="5"/>
        <v>0</v>
      </c>
      <c r="BR23" s="12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4"/>
      <c r="CW23" s="134">
        <f t="shared" si="6"/>
        <v>0</v>
      </c>
    </row>
    <row r="24" spans="1:101" ht="18">
      <c r="A24" s="20" t="s">
        <v>55</v>
      </c>
      <c r="B24" s="157">
        <f t="shared" si="0"/>
        <v>0</v>
      </c>
      <c r="C24" s="122">
        <f t="shared" si="1"/>
        <v>0</v>
      </c>
      <c r="D24" s="122">
        <f t="shared" si="2"/>
        <v>0</v>
      </c>
      <c r="E24" s="122">
        <f t="shared" si="3"/>
        <v>0</v>
      </c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4"/>
      <c r="AK24" s="15">
        <f t="shared" si="4"/>
        <v>0</v>
      </c>
      <c r="AL24" s="9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1"/>
      <c r="BQ24" s="123">
        <f t="shared" si="5"/>
        <v>0</v>
      </c>
      <c r="BR24" s="12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4"/>
      <c r="CW24" s="134">
        <f t="shared" si="6"/>
        <v>0</v>
      </c>
    </row>
    <row r="25" spans="1:101" ht="18">
      <c r="A25" s="20" t="s">
        <v>56</v>
      </c>
      <c r="B25" s="157">
        <f t="shared" si="0"/>
        <v>0</v>
      </c>
      <c r="C25" s="122">
        <f t="shared" si="1"/>
        <v>0</v>
      </c>
      <c r="D25" s="122">
        <f t="shared" si="2"/>
        <v>0</v>
      </c>
      <c r="E25" s="122">
        <f t="shared" si="3"/>
        <v>0</v>
      </c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15">
        <f t="shared" si="4"/>
        <v>0</v>
      </c>
      <c r="AL25" s="9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1"/>
      <c r="BQ25" s="123">
        <f t="shared" si="5"/>
        <v>0</v>
      </c>
      <c r="BR25" s="12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4"/>
      <c r="CW25" s="134">
        <f t="shared" si="6"/>
        <v>0</v>
      </c>
    </row>
    <row r="26" spans="1:101" ht="18">
      <c r="A26" s="20" t="s">
        <v>81</v>
      </c>
      <c r="B26" s="157">
        <f t="shared" si="0"/>
        <v>0</v>
      </c>
      <c r="C26" s="122">
        <f t="shared" si="1"/>
        <v>0</v>
      </c>
      <c r="D26" s="122">
        <f t="shared" si="2"/>
        <v>0</v>
      </c>
      <c r="E26" s="122">
        <f t="shared" si="3"/>
        <v>0</v>
      </c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  <c r="AK26" s="15">
        <f t="shared" si="4"/>
        <v>0</v>
      </c>
      <c r="AL26" s="9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1"/>
      <c r="BQ26" s="123">
        <f t="shared" si="5"/>
        <v>0</v>
      </c>
      <c r="BR26" s="12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4"/>
      <c r="CW26" s="134">
        <f t="shared" si="6"/>
        <v>0</v>
      </c>
    </row>
    <row r="27" spans="1:101" ht="18">
      <c r="A27" s="20" t="s">
        <v>82</v>
      </c>
      <c r="B27" s="157">
        <f t="shared" si="0"/>
        <v>0</v>
      </c>
      <c r="C27" s="122">
        <f t="shared" si="1"/>
        <v>0</v>
      </c>
      <c r="D27" s="122">
        <f t="shared" si="2"/>
        <v>0</v>
      </c>
      <c r="E27" s="122">
        <f t="shared" si="3"/>
        <v>0</v>
      </c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15">
        <f t="shared" si="4"/>
        <v>0</v>
      </c>
      <c r="AL27" s="9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1"/>
      <c r="BQ27" s="123">
        <f t="shared" si="5"/>
        <v>0</v>
      </c>
      <c r="BR27" s="12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4"/>
      <c r="CW27" s="134">
        <f t="shared" si="6"/>
        <v>0</v>
      </c>
    </row>
    <row r="28" spans="1:101" ht="18">
      <c r="A28" s="20" t="s">
        <v>83</v>
      </c>
      <c r="B28" s="157">
        <f t="shared" si="0"/>
        <v>0</v>
      </c>
      <c r="C28" s="122">
        <f t="shared" si="1"/>
        <v>0</v>
      </c>
      <c r="D28" s="122">
        <f t="shared" si="2"/>
        <v>0</v>
      </c>
      <c r="E28" s="122">
        <f t="shared" si="3"/>
        <v>0</v>
      </c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15">
        <f t="shared" si="4"/>
        <v>0</v>
      </c>
      <c r="AL28" s="9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1"/>
      <c r="BQ28" s="123">
        <f t="shared" si="5"/>
        <v>0</v>
      </c>
      <c r="BR28" s="12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4"/>
      <c r="CW28" s="134">
        <f t="shared" si="6"/>
        <v>0</v>
      </c>
    </row>
    <row r="29" spans="1:101" ht="18">
      <c r="A29" s="20" t="s">
        <v>84</v>
      </c>
      <c r="B29" s="157">
        <f t="shared" si="0"/>
        <v>0</v>
      </c>
      <c r="C29" s="122">
        <f t="shared" si="1"/>
        <v>0</v>
      </c>
      <c r="D29" s="122">
        <f t="shared" si="2"/>
        <v>0</v>
      </c>
      <c r="E29" s="122">
        <f t="shared" si="3"/>
        <v>0</v>
      </c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K29" s="15">
        <f t="shared" si="4"/>
        <v>0</v>
      </c>
      <c r="AL29" s="9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1"/>
      <c r="BQ29" s="123">
        <f t="shared" si="5"/>
        <v>0</v>
      </c>
      <c r="BR29" s="12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4"/>
      <c r="CW29" s="134">
        <f t="shared" si="6"/>
        <v>0</v>
      </c>
    </row>
    <row r="30" spans="1:101" ht="18">
      <c r="A30" s="20" t="s">
        <v>85</v>
      </c>
      <c r="B30" s="157">
        <f t="shared" si="0"/>
        <v>0</v>
      </c>
      <c r="C30" s="122">
        <f t="shared" si="1"/>
        <v>0</v>
      </c>
      <c r="D30" s="122">
        <f t="shared" si="2"/>
        <v>0</v>
      </c>
      <c r="E30" s="122">
        <f t="shared" si="3"/>
        <v>0</v>
      </c>
      <c r="F30" s="8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K30" s="15">
        <f t="shared" si="4"/>
        <v>0</v>
      </c>
      <c r="AL30" s="9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1"/>
      <c r="BQ30" s="123">
        <f t="shared" si="5"/>
        <v>0</v>
      </c>
      <c r="BR30" s="12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4"/>
      <c r="CW30" s="134">
        <f t="shared" si="6"/>
        <v>0</v>
      </c>
    </row>
    <row r="31" spans="1:101" ht="18">
      <c r="A31" s="20" t="s">
        <v>106</v>
      </c>
      <c r="B31" s="157">
        <f t="shared" si="0"/>
        <v>0</v>
      </c>
      <c r="C31" s="122">
        <f t="shared" si="1"/>
        <v>0</v>
      </c>
      <c r="D31" s="122">
        <f t="shared" si="2"/>
        <v>0</v>
      </c>
      <c r="E31" s="122">
        <f t="shared" si="3"/>
        <v>0</v>
      </c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K31" s="15">
        <f t="shared" si="4"/>
        <v>0</v>
      </c>
      <c r="AL31" s="9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1"/>
      <c r="BQ31" s="123">
        <f t="shared" si="5"/>
        <v>0</v>
      </c>
      <c r="BR31" s="12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4"/>
      <c r="CW31" s="134">
        <f t="shared" si="6"/>
        <v>0</v>
      </c>
    </row>
    <row r="32" spans="1:101" ht="18">
      <c r="A32" s="20" t="s">
        <v>164</v>
      </c>
      <c r="B32" s="157">
        <f t="shared" si="0"/>
        <v>0</v>
      </c>
      <c r="C32" s="122">
        <f t="shared" si="1"/>
        <v>0</v>
      </c>
      <c r="D32" s="122">
        <f t="shared" si="2"/>
        <v>0</v>
      </c>
      <c r="E32" s="122">
        <f t="shared" si="3"/>
        <v>0</v>
      </c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K32" s="15">
        <f t="shared" si="4"/>
        <v>0</v>
      </c>
      <c r="AL32" s="9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1"/>
      <c r="BQ32" s="123">
        <f t="shared" si="5"/>
        <v>0</v>
      </c>
      <c r="BR32" s="12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4"/>
      <c r="CW32" s="134">
        <f t="shared" si="6"/>
        <v>0</v>
      </c>
    </row>
    <row r="33" spans="1:101" ht="18">
      <c r="A33" s="20" t="s">
        <v>62</v>
      </c>
      <c r="B33" s="157">
        <f t="shared" si="0"/>
        <v>0</v>
      </c>
      <c r="C33" s="122">
        <f t="shared" si="1"/>
        <v>0</v>
      </c>
      <c r="D33" s="122">
        <f t="shared" si="2"/>
        <v>0</v>
      </c>
      <c r="E33" s="122">
        <f t="shared" si="3"/>
        <v>0</v>
      </c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K33" s="15">
        <f t="shared" si="4"/>
        <v>0</v>
      </c>
      <c r="AL33" s="9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1"/>
      <c r="BQ33" s="123">
        <f t="shared" si="5"/>
        <v>0</v>
      </c>
      <c r="BR33" s="12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4"/>
      <c r="CW33" s="134">
        <f t="shared" si="6"/>
        <v>0</v>
      </c>
    </row>
    <row r="34" spans="1:101" ht="18">
      <c r="A34" s="20" t="s">
        <v>59</v>
      </c>
      <c r="B34" s="157">
        <f t="shared" si="0"/>
        <v>0</v>
      </c>
      <c r="C34" s="122">
        <f t="shared" si="1"/>
        <v>0</v>
      </c>
      <c r="D34" s="122">
        <f t="shared" si="2"/>
        <v>0</v>
      </c>
      <c r="E34" s="122">
        <f t="shared" si="3"/>
        <v>0</v>
      </c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K34" s="15">
        <f t="shared" si="4"/>
        <v>0</v>
      </c>
      <c r="AL34" s="9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1"/>
      <c r="BQ34" s="123">
        <f t="shared" si="5"/>
        <v>0</v>
      </c>
      <c r="BR34" s="12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4"/>
      <c r="CW34" s="134">
        <f t="shared" si="6"/>
        <v>0</v>
      </c>
    </row>
    <row r="35" spans="1:101" ht="18">
      <c r="A35" s="20" t="s">
        <v>60</v>
      </c>
      <c r="B35" s="157">
        <f t="shared" si="0"/>
        <v>0</v>
      </c>
      <c r="C35" s="122">
        <f t="shared" si="1"/>
        <v>0</v>
      </c>
      <c r="D35" s="122">
        <f t="shared" si="2"/>
        <v>0</v>
      </c>
      <c r="E35" s="122">
        <f t="shared" si="3"/>
        <v>0</v>
      </c>
      <c r="F35" s="82"/>
      <c r="G35" s="83"/>
      <c r="H35" s="83"/>
      <c r="I35" s="83"/>
      <c r="J35" s="83"/>
      <c r="K35" s="83"/>
      <c r="L35" s="83"/>
      <c r="M35" s="83"/>
      <c r="N35" s="83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6"/>
      <c r="AK35" s="15">
        <f t="shared" si="4"/>
        <v>0</v>
      </c>
      <c r="AL35" s="9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1"/>
      <c r="BQ35" s="123">
        <f t="shared" si="5"/>
        <v>0</v>
      </c>
      <c r="BR35" s="12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4"/>
      <c r="CW35" s="134">
        <f t="shared" si="6"/>
        <v>0</v>
      </c>
    </row>
    <row r="36" spans="1:101" ht="18">
      <c r="A36" s="20" t="s">
        <v>41</v>
      </c>
      <c r="B36" s="157">
        <f t="shared" si="0"/>
        <v>0</v>
      </c>
      <c r="C36" s="122">
        <f t="shared" si="1"/>
        <v>0</v>
      </c>
      <c r="D36" s="122">
        <f t="shared" si="2"/>
        <v>0</v>
      </c>
      <c r="E36" s="122">
        <f t="shared" si="3"/>
        <v>0</v>
      </c>
      <c r="F36" s="82"/>
      <c r="G36" s="83"/>
      <c r="H36" s="83"/>
      <c r="I36" s="83"/>
      <c r="J36" s="83"/>
      <c r="K36" s="83"/>
      <c r="L36" s="83"/>
      <c r="M36" s="83"/>
      <c r="N36" s="83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6"/>
      <c r="AK36" s="15">
        <f t="shared" si="4"/>
        <v>0</v>
      </c>
      <c r="AL36" s="9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1"/>
      <c r="BQ36" s="123">
        <f t="shared" si="5"/>
        <v>0</v>
      </c>
      <c r="BR36" s="12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4"/>
      <c r="CW36" s="134">
        <f t="shared" si="6"/>
        <v>0</v>
      </c>
    </row>
    <row r="37" spans="1:101" ht="18">
      <c r="A37" s="20" t="s">
        <v>61</v>
      </c>
      <c r="B37" s="157">
        <f t="shared" si="0"/>
        <v>0</v>
      </c>
      <c r="C37" s="122">
        <f t="shared" si="1"/>
        <v>0</v>
      </c>
      <c r="D37" s="122">
        <f t="shared" si="2"/>
        <v>0</v>
      </c>
      <c r="E37" s="122">
        <f t="shared" si="3"/>
        <v>0</v>
      </c>
      <c r="F37" s="82"/>
      <c r="G37" s="83"/>
      <c r="H37" s="83"/>
      <c r="I37" s="83"/>
      <c r="J37" s="83"/>
      <c r="K37" s="83"/>
      <c r="L37" s="83"/>
      <c r="M37" s="83"/>
      <c r="N37" s="83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15">
        <f t="shared" si="4"/>
        <v>0</v>
      </c>
      <c r="AL37" s="9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1"/>
      <c r="BQ37" s="123">
        <f t="shared" si="5"/>
        <v>0</v>
      </c>
      <c r="BR37" s="12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4"/>
      <c r="CW37" s="134">
        <f t="shared" si="6"/>
        <v>0</v>
      </c>
    </row>
    <row r="38" spans="1:101" ht="18">
      <c r="A38" s="20" t="s">
        <v>188</v>
      </c>
      <c r="B38" s="157">
        <f t="shared" si="0"/>
        <v>0</v>
      </c>
      <c r="C38" s="122">
        <f t="shared" si="1"/>
        <v>0</v>
      </c>
      <c r="D38" s="122">
        <f t="shared" si="2"/>
        <v>0</v>
      </c>
      <c r="E38" s="122">
        <f t="shared" si="3"/>
        <v>0</v>
      </c>
      <c r="F38" s="82"/>
      <c r="G38" s="83"/>
      <c r="H38" s="83"/>
      <c r="I38" s="83"/>
      <c r="J38" s="83"/>
      <c r="K38" s="83"/>
      <c r="L38" s="83"/>
      <c r="M38" s="83"/>
      <c r="N38" s="83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15">
        <f t="shared" si="4"/>
        <v>0</v>
      </c>
      <c r="AL38" s="9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1"/>
      <c r="BQ38" s="123">
        <f t="shared" si="5"/>
        <v>0</v>
      </c>
      <c r="BR38" s="12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4"/>
      <c r="CW38" s="134">
        <f t="shared" si="6"/>
        <v>0</v>
      </c>
    </row>
    <row r="39" spans="1:101" ht="18">
      <c r="A39" s="20" t="s">
        <v>104</v>
      </c>
      <c r="B39" s="157">
        <f t="shared" si="0"/>
        <v>0</v>
      </c>
      <c r="C39" s="122">
        <f t="shared" si="1"/>
        <v>0</v>
      </c>
      <c r="D39" s="122">
        <f t="shared" si="2"/>
        <v>0</v>
      </c>
      <c r="E39" s="122">
        <f t="shared" si="3"/>
        <v>0</v>
      </c>
      <c r="F39" s="82"/>
      <c r="G39" s="83"/>
      <c r="H39" s="83"/>
      <c r="I39" s="83"/>
      <c r="J39" s="83"/>
      <c r="K39" s="83"/>
      <c r="L39" s="83"/>
      <c r="M39" s="83"/>
      <c r="N39" s="83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15">
        <f t="shared" si="4"/>
        <v>0</v>
      </c>
      <c r="AL39" s="9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1"/>
      <c r="BQ39" s="123">
        <f t="shared" si="5"/>
        <v>0</v>
      </c>
      <c r="BR39" s="12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4"/>
      <c r="CW39" s="134">
        <f t="shared" si="6"/>
        <v>0</v>
      </c>
    </row>
    <row r="40" spans="1:101" ht="18">
      <c r="A40" s="20" t="s">
        <v>105</v>
      </c>
      <c r="B40" s="157">
        <f t="shared" si="0"/>
        <v>0</v>
      </c>
      <c r="C40" s="122">
        <f t="shared" si="1"/>
        <v>0</v>
      </c>
      <c r="D40" s="122">
        <f t="shared" si="2"/>
        <v>0</v>
      </c>
      <c r="E40" s="122">
        <f t="shared" si="3"/>
        <v>0</v>
      </c>
      <c r="F40" s="82"/>
      <c r="G40" s="83"/>
      <c r="H40" s="83"/>
      <c r="I40" s="83"/>
      <c r="J40" s="83"/>
      <c r="K40" s="83"/>
      <c r="L40" s="83"/>
      <c r="M40" s="83"/>
      <c r="N40" s="83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15">
        <f t="shared" si="4"/>
        <v>0</v>
      </c>
      <c r="AL40" s="9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1"/>
      <c r="BQ40" s="123">
        <f t="shared" si="5"/>
        <v>0</v>
      </c>
      <c r="BR40" s="12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4"/>
      <c r="CW40" s="134">
        <f t="shared" si="6"/>
        <v>0</v>
      </c>
    </row>
    <row r="41" spans="1:101" ht="18">
      <c r="A41" s="20" t="s">
        <v>58</v>
      </c>
      <c r="B41" s="157">
        <f t="shared" si="0"/>
        <v>0</v>
      </c>
      <c r="C41" s="122">
        <f t="shared" si="1"/>
        <v>0</v>
      </c>
      <c r="D41" s="122">
        <f t="shared" si="2"/>
        <v>0</v>
      </c>
      <c r="E41" s="122">
        <f t="shared" si="3"/>
        <v>0</v>
      </c>
      <c r="F41" s="82"/>
      <c r="G41" s="83"/>
      <c r="H41" s="83"/>
      <c r="I41" s="83"/>
      <c r="J41" s="83"/>
      <c r="K41" s="83"/>
      <c r="L41" s="83"/>
      <c r="M41" s="83"/>
      <c r="N41" s="83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15">
        <f t="shared" si="4"/>
        <v>0</v>
      </c>
      <c r="AL41" s="9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1"/>
      <c r="BQ41" s="123">
        <f t="shared" si="5"/>
        <v>0</v>
      </c>
      <c r="BR41" s="12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4"/>
      <c r="CW41" s="134">
        <f t="shared" si="6"/>
        <v>0</v>
      </c>
    </row>
    <row r="42" spans="1:101" ht="18">
      <c r="A42" s="20" t="s">
        <v>172</v>
      </c>
      <c r="B42" s="157">
        <f t="shared" si="0"/>
        <v>0</v>
      </c>
      <c r="C42" s="122">
        <f t="shared" si="1"/>
        <v>0</v>
      </c>
      <c r="D42" s="122">
        <f t="shared" si="2"/>
        <v>0</v>
      </c>
      <c r="E42" s="122">
        <f t="shared" si="3"/>
        <v>0</v>
      </c>
      <c r="F42" s="82"/>
      <c r="G42" s="83"/>
      <c r="H42" s="83"/>
      <c r="I42" s="83"/>
      <c r="J42" s="83"/>
      <c r="K42" s="83"/>
      <c r="L42" s="83"/>
      <c r="M42" s="83"/>
      <c r="N42" s="83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15">
        <f t="shared" si="4"/>
        <v>0</v>
      </c>
      <c r="AL42" s="9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1"/>
      <c r="BQ42" s="123">
        <f t="shared" si="5"/>
        <v>0</v>
      </c>
      <c r="BR42" s="12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4"/>
      <c r="CW42" s="134">
        <f t="shared" si="6"/>
        <v>0</v>
      </c>
    </row>
    <row r="43" spans="1:101" ht="18">
      <c r="A43" s="20" t="s">
        <v>173</v>
      </c>
      <c r="B43" s="157">
        <f t="shared" si="0"/>
        <v>0</v>
      </c>
      <c r="C43" s="122">
        <f t="shared" si="1"/>
        <v>0</v>
      </c>
      <c r="D43" s="122">
        <f t="shared" si="2"/>
        <v>0</v>
      </c>
      <c r="E43" s="122">
        <f t="shared" si="3"/>
        <v>0</v>
      </c>
      <c r="F43" s="82"/>
      <c r="G43" s="83"/>
      <c r="H43" s="83"/>
      <c r="I43" s="83"/>
      <c r="J43" s="83"/>
      <c r="K43" s="83"/>
      <c r="L43" s="83"/>
      <c r="M43" s="83"/>
      <c r="N43" s="83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15">
        <f t="shared" si="4"/>
        <v>0</v>
      </c>
      <c r="AL43" s="9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1"/>
      <c r="BQ43" s="123">
        <f t="shared" si="5"/>
        <v>0</v>
      </c>
      <c r="BR43" s="12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4"/>
      <c r="CW43" s="134">
        <f t="shared" si="6"/>
        <v>0</v>
      </c>
    </row>
    <row r="44" spans="1:101" ht="18">
      <c r="A44" s="20" t="s">
        <v>64</v>
      </c>
      <c r="B44" s="157">
        <f t="shared" si="0"/>
        <v>0</v>
      </c>
      <c r="C44" s="122">
        <f t="shared" si="1"/>
        <v>0</v>
      </c>
      <c r="D44" s="122">
        <f t="shared" si="2"/>
        <v>0</v>
      </c>
      <c r="E44" s="122">
        <f t="shared" si="3"/>
        <v>0</v>
      </c>
      <c r="F44" s="82"/>
      <c r="G44" s="83"/>
      <c r="H44" s="83"/>
      <c r="I44" s="83"/>
      <c r="J44" s="83"/>
      <c r="K44" s="83"/>
      <c r="L44" s="83"/>
      <c r="M44" s="83"/>
      <c r="N44" s="83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15">
        <f t="shared" si="4"/>
        <v>0</v>
      </c>
      <c r="AL44" s="9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1"/>
      <c r="BQ44" s="123">
        <f t="shared" si="5"/>
        <v>0</v>
      </c>
      <c r="BR44" s="12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4"/>
      <c r="CW44" s="134">
        <f t="shared" si="6"/>
        <v>0</v>
      </c>
    </row>
    <row r="45" spans="1:101" ht="20.25" customHeight="1">
      <c r="A45" s="20" t="s">
        <v>37</v>
      </c>
      <c r="B45" s="157">
        <f t="shared" si="0"/>
        <v>0</v>
      </c>
      <c r="C45" s="122">
        <f t="shared" si="1"/>
        <v>0</v>
      </c>
      <c r="D45" s="122">
        <f t="shared" si="2"/>
        <v>0</v>
      </c>
      <c r="E45" s="122">
        <f t="shared" si="3"/>
        <v>0</v>
      </c>
      <c r="F45" s="82"/>
      <c r="G45" s="83"/>
      <c r="H45" s="83"/>
      <c r="I45" s="83"/>
      <c r="J45" s="83"/>
      <c r="K45" s="83"/>
      <c r="L45" s="83"/>
      <c r="M45" s="83"/>
      <c r="N45" s="83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15">
        <f t="shared" si="4"/>
        <v>0</v>
      </c>
      <c r="AL45" s="9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1"/>
      <c r="BQ45" s="123">
        <f t="shared" si="5"/>
        <v>0</v>
      </c>
      <c r="BR45" s="12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4"/>
      <c r="CW45" s="134">
        <f t="shared" si="6"/>
        <v>0</v>
      </c>
    </row>
    <row r="46" spans="1:101" ht="18">
      <c r="A46" s="20" t="s">
        <v>67</v>
      </c>
      <c r="B46" s="157">
        <f t="shared" si="0"/>
        <v>0</v>
      </c>
      <c r="C46" s="122">
        <f t="shared" si="1"/>
        <v>0</v>
      </c>
      <c r="D46" s="122">
        <f t="shared" si="2"/>
        <v>0</v>
      </c>
      <c r="E46" s="122">
        <f t="shared" si="3"/>
        <v>0</v>
      </c>
      <c r="F46" s="82"/>
      <c r="G46" s="83"/>
      <c r="H46" s="83"/>
      <c r="I46" s="83"/>
      <c r="J46" s="83"/>
      <c r="K46" s="83"/>
      <c r="L46" s="83"/>
      <c r="M46" s="83"/>
      <c r="N46" s="83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15">
        <f t="shared" si="4"/>
        <v>0</v>
      </c>
      <c r="AL46" s="9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1"/>
      <c r="BQ46" s="123">
        <f t="shared" si="5"/>
        <v>0</v>
      </c>
      <c r="BR46" s="12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4"/>
      <c r="CW46" s="134">
        <f t="shared" si="6"/>
        <v>0</v>
      </c>
    </row>
    <row r="47" spans="1:101" ht="18">
      <c r="A47" s="20" t="s">
        <v>65</v>
      </c>
      <c r="B47" s="157">
        <f t="shared" si="0"/>
        <v>0</v>
      </c>
      <c r="C47" s="122">
        <f t="shared" si="1"/>
        <v>0</v>
      </c>
      <c r="D47" s="122">
        <f t="shared" si="2"/>
        <v>0</v>
      </c>
      <c r="E47" s="122">
        <f t="shared" si="3"/>
        <v>0</v>
      </c>
      <c r="F47" s="82"/>
      <c r="G47" s="83"/>
      <c r="H47" s="83"/>
      <c r="I47" s="83"/>
      <c r="J47" s="83"/>
      <c r="K47" s="83"/>
      <c r="L47" s="83"/>
      <c r="M47" s="83"/>
      <c r="N47" s="83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15">
        <f t="shared" si="4"/>
        <v>0</v>
      </c>
      <c r="AL47" s="9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1"/>
      <c r="BQ47" s="123">
        <f t="shared" si="5"/>
        <v>0</v>
      </c>
      <c r="BR47" s="12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4"/>
      <c r="CW47" s="134">
        <f t="shared" si="6"/>
        <v>0</v>
      </c>
    </row>
    <row r="48" spans="1:101" ht="18">
      <c r="A48" s="20" t="s">
        <v>66</v>
      </c>
      <c r="B48" s="157">
        <f t="shared" si="0"/>
        <v>0</v>
      </c>
      <c r="C48" s="122">
        <f t="shared" si="1"/>
        <v>0</v>
      </c>
      <c r="D48" s="122">
        <f t="shared" si="2"/>
        <v>0</v>
      </c>
      <c r="E48" s="122">
        <f t="shared" si="3"/>
        <v>0</v>
      </c>
      <c r="F48" s="82"/>
      <c r="G48" s="83"/>
      <c r="H48" s="83"/>
      <c r="I48" s="83"/>
      <c r="J48" s="83"/>
      <c r="K48" s="83"/>
      <c r="L48" s="83"/>
      <c r="M48" s="83"/>
      <c r="N48" s="83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6"/>
      <c r="AK48" s="15">
        <f t="shared" si="4"/>
        <v>0</v>
      </c>
      <c r="AL48" s="9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1"/>
      <c r="BQ48" s="123">
        <f t="shared" si="5"/>
        <v>0</v>
      </c>
      <c r="BR48" s="12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4"/>
      <c r="CW48" s="134">
        <f t="shared" si="6"/>
        <v>0</v>
      </c>
    </row>
    <row r="49" spans="1:101" ht="36">
      <c r="A49" s="20" t="s">
        <v>103</v>
      </c>
      <c r="B49" s="157">
        <f t="shared" si="0"/>
        <v>0</v>
      </c>
      <c r="C49" s="122">
        <f t="shared" si="1"/>
        <v>0</v>
      </c>
      <c r="D49" s="122">
        <f t="shared" si="2"/>
        <v>0</v>
      </c>
      <c r="E49" s="122">
        <f t="shared" si="3"/>
        <v>0</v>
      </c>
      <c r="F49" s="82"/>
      <c r="G49" s="83"/>
      <c r="H49" s="83"/>
      <c r="I49" s="83"/>
      <c r="J49" s="83"/>
      <c r="K49" s="83"/>
      <c r="L49" s="83"/>
      <c r="M49" s="83"/>
      <c r="N49" s="83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15">
        <f t="shared" si="4"/>
        <v>0</v>
      </c>
      <c r="AL49" s="9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1"/>
      <c r="BQ49" s="123">
        <f t="shared" si="5"/>
        <v>0</v>
      </c>
      <c r="BR49" s="12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4"/>
      <c r="CW49" s="134">
        <f t="shared" si="6"/>
        <v>0</v>
      </c>
    </row>
    <row r="50" spans="1:101" ht="18">
      <c r="A50" s="20" t="s">
        <v>174</v>
      </c>
      <c r="B50" s="157">
        <f t="shared" si="0"/>
        <v>0</v>
      </c>
      <c r="C50" s="122">
        <f t="shared" si="1"/>
        <v>0</v>
      </c>
      <c r="D50" s="122">
        <f t="shared" si="2"/>
        <v>0</v>
      </c>
      <c r="E50" s="122">
        <f t="shared" si="3"/>
        <v>0</v>
      </c>
      <c r="F50" s="82"/>
      <c r="G50" s="83"/>
      <c r="H50" s="83"/>
      <c r="I50" s="83"/>
      <c r="J50" s="83"/>
      <c r="K50" s="83"/>
      <c r="L50" s="83"/>
      <c r="M50" s="83"/>
      <c r="N50" s="83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15">
        <f t="shared" si="4"/>
        <v>0</v>
      </c>
      <c r="AL50" s="9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1"/>
      <c r="BQ50" s="123">
        <f t="shared" si="5"/>
        <v>0</v>
      </c>
      <c r="BR50" s="12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4"/>
      <c r="CW50" s="134">
        <f t="shared" si="6"/>
        <v>0</v>
      </c>
    </row>
    <row r="51" spans="1:101" ht="18">
      <c r="A51" s="20" t="s">
        <v>175</v>
      </c>
      <c r="B51" s="157">
        <f t="shared" si="0"/>
        <v>0</v>
      </c>
      <c r="C51" s="122">
        <f t="shared" si="1"/>
        <v>0</v>
      </c>
      <c r="D51" s="122">
        <f t="shared" si="2"/>
        <v>0</v>
      </c>
      <c r="E51" s="122">
        <f t="shared" si="3"/>
        <v>0</v>
      </c>
      <c r="F51" s="82"/>
      <c r="G51" s="83"/>
      <c r="H51" s="83"/>
      <c r="I51" s="83"/>
      <c r="J51" s="83"/>
      <c r="K51" s="83"/>
      <c r="L51" s="83"/>
      <c r="M51" s="83"/>
      <c r="N51" s="83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15">
        <f t="shared" si="4"/>
        <v>0</v>
      </c>
      <c r="AL51" s="9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1"/>
      <c r="BQ51" s="123">
        <f t="shared" si="5"/>
        <v>0</v>
      </c>
      <c r="BR51" s="12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4"/>
      <c r="CW51" s="134">
        <f t="shared" si="6"/>
        <v>0</v>
      </c>
    </row>
    <row r="52" spans="1:101" ht="18">
      <c r="A52" s="20" t="s">
        <v>68</v>
      </c>
      <c r="B52" s="157">
        <f t="shared" si="0"/>
        <v>0</v>
      </c>
      <c r="C52" s="122">
        <f t="shared" si="1"/>
        <v>0</v>
      </c>
      <c r="D52" s="122">
        <f t="shared" si="2"/>
        <v>0</v>
      </c>
      <c r="E52" s="122">
        <f t="shared" si="3"/>
        <v>0</v>
      </c>
      <c r="F52" s="82"/>
      <c r="G52" s="83"/>
      <c r="H52" s="83"/>
      <c r="I52" s="83"/>
      <c r="J52" s="83"/>
      <c r="K52" s="83"/>
      <c r="L52" s="83"/>
      <c r="M52" s="83"/>
      <c r="N52" s="83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6"/>
      <c r="AK52" s="15">
        <f t="shared" si="4"/>
        <v>0</v>
      </c>
      <c r="AL52" s="9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1"/>
      <c r="BQ52" s="123">
        <f t="shared" si="5"/>
        <v>0</v>
      </c>
      <c r="BR52" s="12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4"/>
      <c r="CW52" s="134">
        <f t="shared" si="6"/>
        <v>0</v>
      </c>
    </row>
    <row r="53" spans="1:101" ht="18">
      <c r="A53" s="20" t="s">
        <v>69</v>
      </c>
      <c r="B53" s="157">
        <f t="shared" si="0"/>
        <v>0</v>
      </c>
      <c r="C53" s="122">
        <f t="shared" si="1"/>
        <v>0</v>
      </c>
      <c r="D53" s="122">
        <f t="shared" si="2"/>
        <v>0</v>
      </c>
      <c r="E53" s="122">
        <f t="shared" si="3"/>
        <v>0</v>
      </c>
      <c r="F53" s="82"/>
      <c r="G53" s="83"/>
      <c r="H53" s="83"/>
      <c r="I53" s="83"/>
      <c r="J53" s="83"/>
      <c r="K53" s="83"/>
      <c r="L53" s="83"/>
      <c r="M53" s="83"/>
      <c r="N53" s="83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6"/>
      <c r="AK53" s="15">
        <f t="shared" si="4"/>
        <v>0</v>
      </c>
      <c r="AL53" s="9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1"/>
      <c r="BQ53" s="123">
        <f t="shared" si="5"/>
        <v>0</v>
      </c>
      <c r="BR53" s="12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4"/>
      <c r="CW53" s="134">
        <f t="shared" si="6"/>
        <v>0</v>
      </c>
    </row>
    <row r="54" spans="1:101" ht="18">
      <c r="A54" s="20" t="s">
        <v>9</v>
      </c>
      <c r="B54" s="157">
        <f t="shared" si="0"/>
        <v>0</v>
      </c>
      <c r="C54" s="122">
        <f t="shared" si="1"/>
        <v>0</v>
      </c>
      <c r="D54" s="122">
        <f t="shared" si="2"/>
        <v>0</v>
      </c>
      <c r="E54" s="122">
        <f t="shared" si="3"/>
        <v>0</v>
      </c>
      <c r="F54" s="82"/>
      <c r="G54" s="83"/>
      <c r="H54" s="83"/>
      <c r="I54" s="83"/>
      <c r="J54" s="83"/>
      <c r="K54" s="83"/>
      <c r="L54" s="83"/>
      <c r="M54" s="83"/>
      <c r="N54" s="83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6"/>
      <c r="AK54" s="15">
        <f t="shared" si="4"/>
        <v>0</v>
      </c>
      <c r="AL54" s="9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1"/>
      <c r="BQ54" s="123">
        <f t="shared" si="5"/>
        <v>0</v>
      </c>
      <c r="BR54" s="12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4"/>
      <c r="CW54" s="134">
        <f t="shared" si="6"/>
        <v>0</v>
      </c>
    </row>
    <row r="55" spans="1:101" ht="18">
      <c r="A55" s="20" t="s">
        <v>70</v>
      </c>
      <c r="B55" s="157">
        <f t="shared" si="0"/>
        <v>0</v>
      </c>
      <c r="C55" s="122">
        <f t="shared" si="1"/>
        <v>0</v>
      </c>
      <c r="D55" s="122">
        <f t="shared" si="2"/>
        <v>0</v>
      </c>
      <c r="E55" s="122">
        <f t="shared" si="3"/>
        <v>0</v>
      </c>
      <c r="F55" s="82"/>
      <c r="G55" s="83"/>
      <c r="H55" s="83"/>
      <c r="I55" s="83"/>
      <c r="J55" s="83"/>
      <c r="K55" s="83"/>
      <c r="L55" s="83"/>
      <c r="M55" s="83"/>
      <c r="N55" s="83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6"/>
      <c r="AK55" s="15">
        <f t="shared" si="4"/>
        <v>0</v>
      </c>
      <c r="AL55" s="9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1"/>
      <c r="BQ55" s="123">
        <f t="shared" si="5"/>
        <v>0</v>
      </c>
      <c r="BR55" s="12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4"/>
      <c r="CW55" s="134">
        <f t="shared" si="6"/>
        <v>0</v>
      </c>
    </row>
    <row r="56" spans="1:101" ht="21" customHeight="1">
      <c r="A56" s="20" t="s">
        <v>71</v>
      </c>
      <c r="B56" s="157">
        <f t="shared" si="0"/>
        <v>0</v>
      </c>
      <c r="C56" s="122">
        <f t="shared" si="1"/>
        <v>0</v>
      </c>
      <c r="D56" s="122">
        <f t="shared" si="2"/>
        <v>0</v>
      </c>
      <c r="E56" s="122">
        <f t="shared" si="3"/>
        <v>0</v>
      </c>
      <c r="F56" s="82"/>
      <c r="G56" s="83"/>
      <c r="H56" s="83"/>
      <c r="I56" s="83"/>
      <c r="J56" s="83"/>
      <c r="K56" s="83"/>
      <c r="L56" s="83"/>
      <c r="M56" s="83"/>
      <c r="N56" s="83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6"/>
      <c r="AK56" s="15">
        <f t="shared" si="4"/>
        <v>0</v>
      </c>
      <c r="AL56" s="9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1"/>
      <c r="BQ56" s="123">
        <f t="shared" si="5"/>
        <v>0</v>
      </c>
      <c r="BR56" s="12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4"/>
      <c r="CW56" s="134">
        <f t="shared" si="6"/>
        <v>0</v>
      </c>
    </row>
    <row r="57" spans="1:101" ht="18">
      <c r="A57" s="20" t="s">
        <v>72</v>
      </c>
      <c r="B57" s="157">
        <f t="shared" si="0"/>
        <v>0</v>
      </c>
      <c r="C57" s="122">
        <f t="shared" si="1"/>
        <v>0</v>
      </c>
      <c r="D57" s="122">
        <f t="shared" si="2"/>
        <v>0</v>
      </c>
      <c r="E57" s="122">
        <f t="shared" si="3"/>
        <v>0</v>
      </c>
      <c r="F57" s="82"/>
      <c r="G57" s="83"/>
      <c r="H57" s="83"/>
      <c r="I57" s="83"/>
      <c r="J57" s="83"/>
      <c r="K57" s="83"/>
      <c r="L57" s="83"/>
      <c r="M57" s="83"/>
      <c r="N57" s="83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  <c r="AK57" s="15">
        <f t="shared" si="4"/>
        <v>0</v>
      </c>
      <c r="AL57" s="9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1"/>
      <c r="BQ57" s="123">
        <f t="shared" si="5"/>
        <v>0</v>
      </c>
      <c r="BR57" s="12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4"/>
      <c r="CW57" s="134">
        <f t="shared" si="6"/>
        <v>0</v>
      </c>
    </row>
    <row r="58" spans="1:101" ht="18">
      <c r="A58" s="20" t="s">
        <v>73</v>
      </c>
      <c r="B58" s="157">
        <f t="shared" si="0"/>
        <v>0</v>
      </c>
      <c r="C58" s="122">
        <f t="shared" si="1"/>
        <v>0</v>
      </c>
      <c r="D58" s="122">
        <f t="shared" si="2"/>
        <v>0</v>
      </c>
      <c r="E58" s="122">
        <f t="shared" si="3"/>
        <v>0</v>
      </c>
      <c r="F58" s="82"/>
      <c r="G58" s="83"/>
      <c r="H58" s="83"/>
      <c r="I58" s="83"/>
      <c r="J58" s="83"/>
      <c r="K58" s="83"/>
      <c r="L58" s="83"/>
      <c r="M58" s="83"/>
      <c r="N58" s="83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15">
        <f t="shared" si="4"/>
        <v>0</v>
      </c>
      <c r="AL58" s="9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1"/>
      <c r="BQ58" s="123">
        <f t="shared" si="5"/>
        <v>0</v>
      </c>
      <c r="BR58" s="12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4"/>
      <c r="CW58" s="134">
        <f t="shared" si="6"/>
        <v>0</v>
      </c>
    </row>
    <row r="59" spans="1:101" ht="19.5" customHeight="1">
      <c r="A59" s="20" t="s">
        <v>74</v>
      </c>
      <c r="B59" s="157">
        <f t="shared" si="0"/>
        <v>0</v>
      </c>
      <c r="C59" s="122">
        <f t="shared" si="1"/>
        <v>0</v>
      </c>
      <c r="D59" s="122">
        <f t="shared" si="2"/>
        <v>0</v>
      </c>
      <c r="E59" s="122">
        <f t="shared" si="3"/>
        <v>0</v>
      </c>
      <c r="F59" s="82"/>
      <c r="G59" s="83"/>
      <c r="H59" s="83"/>
      <c r="I59" s="83"/>
      <c r="J59" s="83"/>
      <c r="K59" s="83"/>
      <c r="L59" s="83"/>
      <c r="M59" s="83"/>
      <c r="N59" s="83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6"/>
      <c r="AK59" s="15">
        <f t="shared" si="4"/>
        <v>0</v>
      </c>
      <c r="AL59" s="9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1"/>
      <c r="BQ59" s="123">
        <f t="shared" si="5"/>
        <v>0</v>
      </c>
      <c r="BR59" s="12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4"/>
      <c r="CW59" s="134">
        <f t="shared" si="6"/>
        <v>0</v>
      </c>
    </row>
    <row r="60" spans="1:101" ht="18">
      <c r="A60" s="177" t="s">
        <v>75</v>
      </c>
      <c r="B60" s="157">
        <f t="shared" si="0"/>
        <v>0</v>
      </c>
      <c r="C60" s="122">
        <f t="shared" si="1"/>
        <v>0</v>
      </c>
      <c r="D60" s="122">
        <f t="shared" si="2"/>
        <v>0</v>
      </c>
      <c r="E60" s="122">
        <f t="shared" si="3"/>
        <v>0</v>
      </c>
      <c r="F60" s="82"/>
      <c r="G60" s="83"/>
      <c r="H60" s="83"/>
      <c r="I60" s="83"/>
      <c r="J60" s="83"/>
      <c r="K60" s="83"/>
      <c r="L60" s="83"/>
      <c r="M60" s="83"/>
      <c r="N60" s="83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6"/>
      <c r="AK60" s="15">
        <f t="shared" si="4"/>
        <v>0</v>
      </c>
      <c r="AL60" s="9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1"/>
      <c r="BQ60" s="123">
        <f t="shared" si="5"/>
        <v>0</v>
      </c>
      <c r="BR60" s="1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4"/>
      <c r="CW60" s="134">
        <f t="shared" si="6"/>
        <v>0</v>
      </c>
    </row>
    <row r="61" spans="1:101" ht="18">
      <c r="A61" s="20" t="s">
        <v>78</v>
      </c>
      <c r="B61" s="157">
        <f t="shared" si="0"/>
        <v>0</v>
      </c>
      <c r="C61" s="122">
        <f t="shared" si="1"/>
        <v>0</v>
      </c>
      <c r="D61" s="122">
        <f t="shared" si="2"/>
        <v>0</v>
      </c>
      <c r="E61" s="122">
        <f t="shared" si="3"/>
        <v>0</v>
      </c>
      <c r="F61" s="82"/>
      <c r="G61" s="83"/>
      <c r="H61" s="83"/>
      <c r="I61" s="83"/>
      <c r="J61" s="83"/>
      <c r="K61" s="83"/>
      <c r="L61" s="83"/>
      <c r="M61" s="83"/>
      <c r="N61" s="83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6"/>
      <c r="AK61" s="15">
        <f t="shared" si="4"/>
        <v>0</v>
      </c>
      <c r="AL61" s="9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1"/>
      <c r="BQ61" s="123">
        <f t="shared" si="5"/>
        <v>0</v>
      </c>
      <c r="BR61" s="12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4"/>
      <c r="CW61" s="134">
        <f t="shared" si="6"/>
        <v>0</v>
      </c>
    </row>
    <row r="62" spans="1:101" ht="18">
      <c r="A62" s="20" t="s">
        <v>77</v>
      </c>
      <c r="B62" s="157">
        <f t="shared" si="0"/>
        <v>0</v>
      </c>
      <c r="C62" s="122">
        <f t="shared" si="1"/>
        <v>0</v>
      </c>
      <c r="D62" s="122">
        <f t="shared" si="2"/>
        <v>0</v>
      </c>
      <c r="E62" s="122">
        <f t="shared" si="3"/>
        <v>0</v>
      </c>
      <c r="F62" s="82"/>
      <c r="G62" s="83"/>
      <c r="H62" s="83"/>
      <c r="I62" s="83"/>
      <c r="J62" s="83"/>
      <c r="K62" s="83"/>
      <c r="L62" s="83"/>
      <c r="M62" s="83"/>
      <c r="N62" s="83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6"/>
      <c r="AK62" s="15">
        <f t="shared" si="4"/>
        <v>0</v>
      </c>
      <c r="AL62" s="9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1"/>
      <c r="BQ62" s="123">
        <f t="shared" si="5"/>
        <v>0</v>
      </c>
      <c r="BR62" s="12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4"/>
      <c r="CW62" s="134">
        <f t="shared" si="6"/>
        <v>0</v>
      </c>
    </row>
    <row r="63" spans="1:101" ht="18">
      <c r="A63" s="20" t="s">
        <v>76</v>
      </c>
      <c r="B63" s="157">
        <f t="shared" si="0"/>
        <v>0</v>
      </c>
      <c r="C63" s="122">
        <f t="shared" si="1"/>
        <v>0</v>
      </c>
      <c r="D63" s="122">
        <f t="shared" si="2"/>
        <v>0</v>
      </c>
      <c r="E63" s="122">
        <f t="shared" si="3"/>
        <v>0</v>
      </c>
      <c r="F63" s="82"/>
      <c r="G63" s="83"/>
      <c r="H63" s="83"/>
      <c r="I63" s="83"/>
      <c r="J63" s="83"/>
      <c r="K63" s="83"/>
      <c r="L63" s="83"/>
      <c r="M63" s="83"/>
      <c r="N63" s="83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6"/>
      <c r="AK63" s="15">
        <f t="shared" si="4"/>
        <v>0</v>
      </c>
      <c r="AL63" s="9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1"/>
      <c r="BQ63" s="123">
        <f t="shared" si="5"/>
        <v>0</v>
      </c>
      <c r="BR63" s="12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4"/>
      <c r="CW63" s="134">
        <f t="shared" si="6"/>
        <v>0</v>
      </c>
    </row>
    <row r="64" spans="1:101" ht="18.75" customHeight="1">
      <c r="A64" s="20" t="s">
        <v>79</v>
      </c>
      <c r="B64" s="157">
        <f t="shared" si="0"/>
        <v>0</v>
      </c>
      <c r="C64" s="122">
        <f t="shared" si="1"/>
        <v>0</v>
      </c>
      <c r="D64" s="122">
        <f t="shared" si="2"/>
        <v>0</v>
      </c>
      <c r="E64" s="122">
        <f t="shared" si="3"/>
        <v>0</v>
      </c>
      <c r="F64" s="82"/>
      <c r="G64" s="83"/>
      <c r="H64" s="83"/>
      <c r="I64" s="83"/>
      <c r="J64" s="83"/>
      <c r="K64" s="83"/>
      <c r="L64" s="83"/>
      <c r="M64" s="83"/>
      <c r="N64" s="83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6"/>
      <c r="AK64" s="15">
        <f t="shared" si="4"/>
        <v>0</v>
      </c>
      <c r="AL64" s="9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1"/>
      <c r="BQ64" s="123">
        <f t="shared" si="5"/>
        <v>0</v>
      </c>
      <c r="BR64" s="12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4"/>
      <c r="CW64" s="134">
        <f t="shared" si="6"/>
        <v>0</v>
      </c>
    </row>
    <row r="65" spans="1:101" ht="36">
      <c r="A65" s="20" t="s">
        <v>161</v>
      </c>
      <c r="B65" s="157">
        <f t="shared" si="0"/>
        <v>0</v>
      </c>
      <c r="C65" s="122">
        <f t="shared" si="1"/>
        <v>0</v>
      </c>
      <c r="D65" s="122">
        <f t="shared" si="2"/>
        <v>0</v>
      </c>
      <c r="E65" s="122">
        <f t="shared" si="3"/>
        <v>0</v>
      </c>
      <c r="F65" s="82"/>
      <c r="G65" s="83"/>
      <c r="H65" s="83"/>
      <c r="I65" s="83"/>
      <c r="J65" s="83"/>
      <c r="K65" s="83"/>
      <c r="L65" s="83"/>
      <c r="M65" s="83"/>
      <c r="N65" s="83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6"/>
      <c r="AK65" s="15">
        <f t="shared" si="4"/>
        <v>0</v>
      </c>
      <c r="AL65" s="9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1"/>
      <c r="BQ65" s="123">
        <f t="shared" si="5"/>
        <v>0</v>
      </c>
      <c r="BR65" s="12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4"/>
      <c r="CW65" s="134">
        <f t="shared" si="6"/>
        <v>0</v>
      </c>
    </row>
    <row r="66" spans="1:101" ht="18">
      <c r="A66" s="20" t="s">
        <v>86</v>
      </c>
      <c r="B66" s="157">
        <f t="shared" si="0"/>
        <v>0</v>
      </c>
      <c r="C66" s="122">
        <f t="shared" si="1"/>
        <v>0</v>
      </c>
      <c r="D66" s="122">
        <f t="shared" si="2"/>
        <v>0</v>
      </c>
      <c r="E66" s="122">
        <f t="shared" si="3"/>
        <v>0</v>
      </c>
      <c r="F66" s="82"/>
      <c r="G66" s="83"/>
      <c r="H66" s="83"/>
      <c r="I66" s="83"/>
      <c r="J66" s="83"/>
      <c r="K66" s="83"/>
      <c r="L66" s="83"/>
      <c r="M66" s="83"/>
      <c r="N66" s="83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6"/>
      <c r="AK66" s="15">
        <f t="shared" si="4"/>
        <v>0</v>
      </c>
      <c r="AL66" s="9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1"/>
      <c r="BQ66" s="123">
        <f t="shared" si="5"/>
        <v>0</v>
      </c>
      <c r="BR66" s="12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4"/>
      <c r="CW66" s="134">
        <f t="shared" si="6"/>
        <v>0</v>
      </c>
    </row>
    <row r="67" spans="1:101" ht="24" customHeight="1">
      <c r="A67" s="20" t="s">
        <v>87</v>
      </c>
      <c r="B67" s="157">
        <f t="shared" si="0"/>
        <v>0</v>
      </c>
      <c r="C67" s="122">
        <f t="shared" si="1"/>
        <v>0</v>
      </c>
      <c r="D67" s="122">
        <f t="shared" si="2"/>
        <v>0</v>
      </c>
      <c r="E67" s="122">
        <f t="shared" si="3"/>
        <v>0</v>
      </c>
      <c r="F67" s="82"/>
      <c r="G67" s="83"/>
      <c r="H67" s="83"/>
      <c r="I67" s="83"/>
      <c r="J67" s="83"/>
      <c r="K67" s="83"/>
      <c r="L67" s="83"/>
      <c r="M67" s="83"/>
      <c r="N67" s="83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6"/>
      <c r="AK67" s="15">
        <f t="shared" si="4"/>
        <v>0</v>
      </c>
      <c r="AL67" s="9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1"/>
      <c r="BQ67" s="123">
        <f t="shared" si="5"/>
        <v>0</v>
      </c>
      <c r="BR67" s="12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4"/>
      <c r="CW67" s="134">
        <f t="shared" si="6"/>
        <v>0</v>
      </c>
    </row>
    <row r="68" spans="1:101" ht="23.25" customHeight="1">
      <c r="A68" s="20" t="s">
        <v>88</v>
      </c>
      <c r="B68" s="157">
        <f t="shared" si="0"/>
        <v>0</v>
      </c>
      <c r="C68" s="122">
        <f t="shared" si="1"/>
        <v>0</v>
      </c>
      <c r="D68" s="122">
        <f t="shared" si="2"/>
        <v>0</v>
      </c>
      <c r="E68" s="122">
        <f t="shared" si="3"/>
        <v>0</v>
      </c>
      <c r="F68" s="82"/>
      <c r="G68" s="83"/>
      <c r="H68" s="83"/>
      <c r="I68" s="83"/>
      <c r="J68" s="83"/>
      <c r="K68" s="83"/>
      <c r="L68" s="83"/>
      <c r="M68" s="83"/>
      <c r="N68" s="83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6"/>
      <c r="AK68" s="15">
        <f t="shared" si="4"/>
        <v>0</v>
      </c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1"/>
      <c r="BQ68" s="123">
        <f t="shared" si="5"/>
        <v>0</v>
      </c>
      <c r="BR68" s="12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4"/>
      <c r="CW68" s="134">
        <f t="shared" si="6"/>
        <v>0</v>
      </c>
    </row>
    <row r="69" spans="1:101" ht="40.5" customHeight="1">
      <c r="A69" s="20" t="s">
        <v>89</v>
      </c>
      <c r="B69" s="157">
        <f t="shared" si="0"/>
        <v>0</v>
      </c>
      <c r="C69" s="122">
        <f t="shared" si="1"/>
        <v>0</v>
      </c>
      <c r="D69" s="122">
        <f t="shared" si="2"/>
        <v>0</v>
      </c>
      <c r="E69" s="122">
        <f t="shared" si="3"/>
        <v>0</v>
      </c>
      <c r="F69" s="82"/>
      <c r="G69" s="83"/>
      <c r="H69" s="83"/>
      <c r="I69" s="83"/>
      <c r="J69" s="83"/>
      <c r="K69" s="83"/>
      <c r="L69" s="83"/>
      <c r="M69" s="83"/>
      <c r="N69" s="83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6"/>
      <c r="AK69" s="15">
        <f t="shared" si="4"/>
        <v>0</v>
      </c>
      <c r="AL69" s="9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1"/>
      <c r="BQ69" s="123">
        <f t="shared" si="5"/>
        <v>0</v>
      </c>
      <c r="BR69" s="12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4"/>
      <c r="CW69" s="134">
        <f t="shared" si="6"/>
        <v>0</v>
      </c>
    </row>
    <row r="70" spans="1:101" ht="18">
      <c r="A70" s="20" t="s">
        <v>57</v>
      </c>
      <c r="B70" s="157">
        <f t="shared" si="0"/>
        <v>0</v>
      </c>
      <c r="C70" s="122">
        <f t="shared" si="1"/>
        <v>0</v>
      </c>
      <c r="D70" s="122">
        <f t="shared" si="2"/>
        <v>0</v>
      </c>
      <c r="E70" s="122">
        <f t="shared" si="3"/>
        <v>0</v>
      </c>
      <c r="F70" s="82"/>
      <c r="G70" s="83"/>
      <c r="H70" s="83"/>
      <c r="I70" s="83"/>
      <c r="J70" s="83"/>
      <c r="K70" s="83"/>
      <c r="L70" s="83"/>
      <c r="M70" s="83"/>
      <c r="N70" s="83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6"/>
      <c r="AK70" s="15">
        <f t="shared" si="4"/>
        <v>0</v>
      </c>
      <c r="AL70" s="9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1"/>
      <c r="BQ70" s="123">
        <f t="shared" si="5"/>
        <v>0</v>
      </c>
      <c r="BR70" s="12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4"/>
      <c r="CW70" s="134">
        <f t="shared" si="6"/>
        <v>0</v>
      </c>
    </row>
    <row r="71" spans="1:101" ht="18">
      <c r="A71" s="20" t="s">
        <v>158</v>
      </c>
      <c r="B71" s="157">
        <f aca="true" t="shared" si="7" ref="B71:B90">AK71</f>
        <v>0</v>
      </c>
      <c r="C71" s="122">
        <f aca="true" t="shared" si="8" ref="C71:C90">BQ71</f>
        <v>0</v>
      </c>
      <c r="D71" s="122">
        <f aca="true" t="shared" si="9" ref="D71:D90">CW71</f>
        <v>0</v>
      </c>
      <c r="E71" s="122">
        <f aca="true" t="shared" si="10" ref="E71:E90">SUM(B71:D71)</f>
        <v>0</v>
      </c>
      <c r="F71" s="82"/>
      <c r="G71" s="83"/>
      <c r="H71" s="83"/>
      <c r="I71" s="83"/>
      <c r="J71" s="83"/>
      <c r="K71" s="83"/>
      <c r="L71" s="83"/>
      <c r="M71" s="83"/>
      <c r="N71" s="83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6"/>
      <c r="AK71" s="15">
        <f aca="true" t="shared" si="11" ref="AK71:AK90">SUM(F71:AJ71)</f>
        <v>0</v>
      </c>
      <c r="AL71" s="9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1"/>
      <c r="BQ71" s="123">
        <f aca="true" t="shared" si="12" ref="BQ71:BQ90">SUM(AL71:BP71)</f>
        <v>0</v>
      </c>
      <c r="BR71" s="12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4"/>
      <c r="CW71" s="134">
        <f aca="true" t="shared" si="13" ref="CW71:CW90">SUM(BR71:CV71)</f>
        <v>0</v>
      </c>
    </row>
    <row r="72" spans="1:101" ht="18">
      <c r="A72" s="20" t="s">
        <v>156</v>
      </c>
      <c r="B72" s="157">
        <f t="shared" si="7"/>
        <v>0</v>
      </c>
      <c r="C72" s="122">
        <f t="shared" si="8"/>
        <v>0</v>
      </c>
      <c r="D72" s="122">
        <f t="shared" si="9"/>
        <v>0</v>
      </c>
      <c r="E72" s="122">
        <f t="shared" si="10"/>
        <v>0</v>
      </c>
      <c r="F72" s="82"/>
      <c r="G72" s="83"/>
      <c r="H72" s="83"/>
      <c r="I72" s="83"/>
      <c r="J72" s="83"/>
      <c r="K72" s="83"/>
      <c r="L72" s="83"/>
      <c r="M72" s="83"/>
      <c r="N72" s="83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6"/>
      <c r="AK72" s="15">
        <f t="shared" si="11"/>
        <v>0</v>
      </c>
      <c r="AL72" s="9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1"/>
      <c r="BQ72" s="123">
        <f t="shared" si="12"/>
        <v>0</v>
      </c>
      <c r="BR72" s="12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4"/>
      <c r="CW72" s="134">
        <f t="shared" si="13"/>
        <v>0</v>
      </c>
    </row>
    <row r="73" spans="1:101" ht="18">
      <c r="A73" s="20" t="s">
        <v>157</v>
      </c>
      <c r="B73" s="157">
        <f t="shared" si="7"/>
        <v>0</v>
      </c>
      <c r="C73" s="122">
        <f t="shared" si="8"/>
        <v>0</v>
      </c>
      <c r="D73" s="122">
        <f t="shared" si="9"/>
        <v>0</v>
      </c>
      <c r="E73" s="122">
        <f t="shared" si="10"/>
        <v>0</v>
      </c>
      <c r="F73" s="82"/>
      <c r="G73" s="83"/>
      <c r="H73" s="83"/>
      <c r="I73" s="83"/>
      <c r="J73" s="83"/>
      <c r="K73" s="83"/>
      <c r="L73" s="83"/>
      <c r="M73" s="83"/>
      <c r="N73" s="83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6"/>
      <c r="AK73" s="15">
        <f t="shared" si="11"/>
        <v>0</v>
      </c>
      <c r="AL73" s="9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1"/>
      <c r="BQ73" s="123">
        <f t="shared" si="12"/>
        <v>0</v>
      </c>
      <c r="BR73" s="12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4"/>
      <c r="CW73" s="134">
        <f t="shared" si="13"/>
        <v>0</v>
      </c>
    </row>
    <row r="74" spans="1:101" ht="18">
      <c r="A74" s="20" t="s">
        <v>110</v>
      </c>
      <c r="B74" s="157">
        <f t="shared" si="7"/>
        <v>0</v>
      </c>
      <c r="C74" s="122">
        <f t="shared" si="8"/>
        <v>0</v>
      </c>
      <c r="D74" s="122">
        <f t="shared" si="9"/>
        <v>0</v>
      </c>
      <c r="E74" s="122">
        <f t="shared" si="10"/>
        <v>0</v>
      </c>
      <c r="F74" s="82"/>
      <c r="G74" s="83"/>
      <c r="H74" s="83"/>
      <c r="I74" s="83"/>
      <c r="J74" s="83"/>
      <c r="K74" s="83"/>
      <c r="L74" s="83"/>
      <c r="M74" s="83"/>
      <c r="N74" s="83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6"/>
      <c r="AK74" s="15">
        <f t="shared" si="11"/>
        <v>0</v>
      </c>
      <c r="AL74" s="9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1"/>
      <c r="BQ74" s="123">
        <f t="shared" si="12"/>
        <v>0</v>
      </c>
      <c r="BR74" s="12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4"/>
      <c r="CW74" s="134">
        <f t="shared" si="13"/>
        <v>0</v>
      </c>
    </row>
    <row r="75" spans="1:101" ht="18">
      <c r="A75" s="20" t="s">
        <v>159</v>
      </c>
      <c r="B75" s="157">
        <f t="shared" si="7"/>
        <v>0</v>
      </c>
      <c r="C75" s="122">
        <f t="shared" si="8"/>
        <v>0</v>
      </c>
      <c r="D75" s="122">
        <f t="shared" si="9"/>
        <v>0</v>
      </c>
      <c r="E75" s="122">
        <f t="shared" si="10"/>
        <v>0</v>
      </c>
      <c r="F75" s="82"/>
      <c r="G75" s="83"/>
      <c r="H75" s="83"/>
      <c r="I75" s="83"/>
      <c r="J75" s="83"/>
      <c r="K75" s="83"/>
      <c r="L75" s="83"/>
      <c r="M75" s="83"/>
      <c r="N75" s="83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6"/>
      <c r="AK75" s="15">
        <f t="shared" si="11"/>
        <v>0</v>
      </c>
      <c r="AL75" s="9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1"/>
      <c r="BQ75" s="123">
        <f t="shared" si="12"/>
        <v>0</v>
      </c>
      <c r="BR75" s="12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4"/>
      <c r="CW75" s="134">
        <f t="shared" si="13"/>
        <v>0</v>
      </c>
    </row>
    <row r="76" spans="1:101" ht="18.75" customHeight="1">
      <c r="A76" s="20" t="s">
        <v>165</v>
      </c>
      <c r="B76" s="157">
        <f t="shared" si="7"/>
        <v>0</v>
      </c>
      <c r="C76" s="122">
        <f t="shared" si="8"/>
        <v>0</v>
      </c>
      <c r="D76" s="122">
        <f t="shared" si="9"/>
        <v>0</v>
      </c>
      <c r="E76" s="122">
        <f t="shared" si="10"/>
        <v>0</v>
      </c>
      <c r="F76" s="82"/>
      <c r="G76" s="83"/>
      <c r="H76" s="83"/>
      <c r="I76" s="83"/>
      <c r="J76" s="83"/>
      <c r="K76" s="83"/>
      <c r="L76" s="83"/>
      <c r="M76" s="83"/>
      <c r="N76" s="83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6"/>
      <c r="AK76" s="15">
        <f t="shared" si="11"/>
        <v>0</v>
      </c>
      <c r="AL76" s="125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7"/>
      <c r="BQ76" s="123">
        <f t="shared" si="12"/>
        <v>0</v>
      </c>
      <c r="BR76" s="129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1"/>
      <c r="CW76" s="134">
        <f t="shared" si="13"/>
        <v>0</v>
      </c>
    </row>
    <row r="77" spans="1:101" ht="18">
      <c r="A77" s="20" t="s">
        <v>160</v>
      </c>
      <c r="B77" s="157">
        <f t="shared" si="7"/>
        <v>0</v>
      </c>
      <c r="C77" s="122">
        <f t="shared" si="8"/>
        <v>0</v>
      </c>
      <c r="D77" s="122">
        <f t="shared" si="9"/>
        <v>0</v>
      </c>
      <c r="E77" s="122">
        <f t="shared" si="10"/>
        <v>0</v>
      </c>
      <c r="F77" s="82"/>
      <c r="G77" s="83"/>
      <c r="H77" s="83"/>
      <c r="I77" s="83"/>
      <c r="J77" s="83"/>
      <c r="K77" s="83"/>
      <c r="L77" s="83"/>
      <c r="M77" s="83"/>
      <c r="N77" s="83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6"/>
      <c r="AK77" s="15">
        <f t="shared" si="11"/>
        <v>0</v>
      </c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3">
        <f t="shared" si="12"/>
        <v>0</v>
      </c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4">
        <f t="shared" si="13"/>
        <v>0</v>
      </c>
    </row>
    <row r="78" spans="1:101" ht="18">
      <c r="A78" s="20" t="s">
        <v>166</v>
      </c>
      <c r="B78" s="157">
        <f t="shared" si="7"/>
        <v>0</v>
      </c>
      <c r="C78" s="122">
        <f t="shared" si="8"/>
        <v>0</v>
      </c>
      <c r="D78" s="122">
        <f t="shared" si="9"/>
        <v>0</v>
      </c>
      <c r="E78" s="122">
        <f t="shared" si="10"/>
        <v>0</v>
      </c>
      <c r="F78" s="82"/>
      <c r="G78" s="83"/>
      <c r="H78" s="83"/>
      <c r="I78" s="83"/>
      <c r="J78" s="83"/>
      <c r="K78" s="83"/>
      <c r="L78" s="83"/>
      <c r="M78" s="83"/>
      <c r="N78" s="83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6"/>
      <c r="AK78" s="15">
        <f t="shared" si="11"/>
        <v>0</v>
      </c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3">
        <f t="shared" si="12"/>
        <v>0</v>
      </c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4">
        <f t="shared" si="13"/>
        <v>0</v>
      </c>
    </row>
    <row r="79" spans="1:101" ht="18">
      <c r="A79" s="20" t="s">
        <v>176</v>
      </c>
      <c r="B79" s="157">
        <f t="shared" si="7"/>
        <v>0</v>
      </c>
      <c r="C79" s="122">
        <f t="shared" si="8"/>
        <v>0</v>
      </c>
      <c r="D79" s="122">
        <f t="shared" si="9"/>
        <v>0</v>
      </c>
      <c r="E79" s="122">
        <f t="shared" si="10"/>
        <v>0</v>
      </c>
      <c r="F79" s="82"/>
      <c r="G79" s="83"/>
      <c r="H79" s="83"/>
      <c r="I79" s="83"/>
      <c r="J79" s="83"/>
      <c r="K79" s="83"/>
      <c r="L79" s="83"/>
      <c r="M79" s="83"/>
      <c r="N79" s="83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6"/>
      <c r="AK79" s="15">
        <f t="shared" si="11"/>
        <v>0</v>
      </c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3">
        <f t="shared" si="12"/>
        <v>0</v>
      </c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4">
        <f t="shared" si="13"/>
        <v>0</v>
      </c>
    </row>
    <row r="80" spans="1:101" ht="18">
      <c r="A80" s="20" t="s">
        <v>63</v>
      </c>
      <c r="B80" s="157">
        <f t="shared" si="7"/>
        <v>0</v>
      </c>
      <c r="C80" s="122">
        <f t="shared" si="8"/>
        <v>0</v>
      </c>
      <c r="D80" s="122">
        <f t="shared" si="9"/>
        <v>0</v>
      </c>
      <c r="E80" s="122">
        <f t="shared" si="10"/>
        <v>0</v>
      </c>
      <c r="F80" s="82"/>
      <c r="G80" s="83"/>
      <c r="H80" s="83"/>
      <c r="I80" s="83"/>
      <c r="J80" s="83"/>
      <c r="K80" s="83"/>
      <c r="L80" s="83"/>
      <c r="M80" s="83"/>
      <c r="N80" s="83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6"/>
      <c r="AK80" s="15">
        <f t="shared" si="11"/>
        <v>0</v>
      </c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3">
        <f t="shared" si="12"/>
        <v>0</v>
      </c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4">
        <f t="shared" si="13"/>
        <v>0</v>
      </c>
    </row>
    <row r="81" spans="1:101" ht="18">
      <c r="A81" s="20">
        <v>1</v>
      </c>
      <c r="B81" s="157">
        <f t="shared" si="7"/>
        <v>0</v>
      </c>
      <c r="C81" s="122">
        <f t="shared" si="8"/>
        <v>0</v>
      </c>
      <c r="D81" s="122">
        <f t="shared" si="9"/>
        <v>0</v>
      </c>
      <c r="E81" s="122">
        <f t="shared" si="10"/>
        <v>0</v>
      </c>
      <c r="F81" s="82"/>
      <c r="G81" s="83"/>
      <c r="H81" s="83"/>
      <c r="I81" s="83"/>
      <c r="J81" s="83"/>
      <c r="K81" s="83"/>
      <c r="L81" s="83"/>
      <c r="M81" s="83"/>
      <c r="N81" s="83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6"/>
      <c r="AK81" s="15">
        <f t="shared" si="11"/>
        <v>0</v>
      </c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3">
        <f t="shared" si="12"/>
        <v>0</v>
      </c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4">
        <f t="shared" si="13"/>
        <v>0</v>
      </c>
    </row>
    <row r="82" spans="1:101" ht="18">
      <c r="A82" s="20">
        <v>2</v>
      </c>
      <c r="B82" s="157">
        <f t="shared" si="7"/>
        <v>0</v>
      </c>
      <c r="C82" s="122">
        <f t="shared" si="8"/>
        <v>0</v>
      </c>
      <c r="D82" s="122">
        <f t="shared" si="9"/>
        <v>0</v>
      </c>
      <c r="E82" s="122">
        <f t="shared" si="10"/>
        <v>0</v>
      </c>
      <c r="F82" s="82"/>
      <c r="G82" s="83"/>
      <c r="H82" s="83"/>
      <c r="I82" s="83"/>
      <c r="J82" s="83"/>
      <c r="K82" s="83"/>
      <c r="L82" s="83"/>
      <c r="M82" s="83"/>
      <c r="N82" s="83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6"/>
      <c r="AK82" s="15">
        <f t="shared" si="11"/>
        <v>0</v>
      </c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3">
        <f t="shared" si="12"/>
        <v>0</v>
      </c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4">
        <f t="shared" si="13"/>
        <v>0</v>
      </c>
    </row>
    <row r="83" spans="1:101" ht="18">
      <c r="A83" s="20">
        <v>3</v>
      </c>
      <c r="B83" s="157">
        <f t="shared" si="7"/>
        <v>0</v>
      </c>
      <c r="C83" s="122">
        <f t="shared" si="8"/>
        <v>0</v>
      </c>
      <c r="D83" s="122">
        <f t="shared" si="9"/>
        <v>0</v>
      </c>
      <c r="E83" s="122">
        <f t="shared" si="10"/>
        <v>0</v>
      </c>
      <c r="F83" s="82"/>
      <c r="G83" s="83"/>
      <c r="H83" s="83"/>
      <c r="I83" s="83"/>
      <c r="J83" s="83"/>
      <c r="K83" s="83"/>
      <c r="L83" s="83"/>
      <c r="M83" s="83"/>
      <c r="N83" s="83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6"/>
      <c r="AK83" s="15">
        <f t="shared" si="11"/>
        <v>0</v>
      </c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3">
        <f t="shared" si="12"/>
        <v>0</v>
      </c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4">
        <f t="shared" si="13"/>
        <v>0</v>
      </c>
    </row>
    <row r="84" spans="1:101" ht="18">
      <c r="A84" s="20">
        <v>4</v>
      </c>
      <c r="B84" s="157">
        <f t="shared" si="7"/>
        <v>0</v>
      </c>
      <c r="C84" s="122">
        <f t="shared" si="8"/>
        <v>0</v>
      </c>
      <c r="D84" s="122">
        <f t="shared" si="9"/>
        <v>0</v>
      </c>
      <c r="E84" s="122">
        <f t="shared" si="10"/>
        <v>0</v>
      </c>
      <c r="F84" s="82"/>
      <c r="G84" s="83"/>
      <c r="H84" s="83"/>
      <c r="I84" s="83"/>
      <c r="J84" s="83"/>
      <c r="K84" s="83"/>
      <c r="L84" s="83"/>
      <c r="M84" s="83"/>
      <c r="N84" s="83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6"/>
      <c r="AK84" s="15">
        <f t="shared" si="11"/>
        <v>0</v>
      </c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3">
        <f t="shared" si="12"/>
        <v>0</v>
      </c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4">
        <f t="shared" si="13"/>
        <v>0</v>
      </c>
    </row>
    <row r="85" spans="1:101" ht="18">
      <c r="A85" s="20">
        <v>5</v>
      </c>
      <c r="B85" s="157">
        <f t="shared" si="7"/>
        <v>0</v>
      </c>
      <c r="C85" s="122">
        <f t="shared" si="8"/>
        <v>0</v>
      </c>
      <c r="D85" s="122">
        <f t="shared" si="9"/>
        <v>0</v>
      </c>
      <c r="E85" s="122">
        <f t="shared" si="10"/>
        <v>0</v>
      </c>
      <c r="F85" s="82"/>
      <c r="G85" s="83"/>
      <c r="H85" s="83"/>
      <c r="I85" s="83"/>
      <c r="J85" s="83"/>
      <c r="K85" s="83"/>
      <c r="L85" s="83"/>
      <c r="M85" s="83"/>
      <c r="N85" s="83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6"/>
      <c r="AK85" s="15">
        <f t="shared" si="11"/>
        <v>0</v>
      </c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3">
        <f t="shared" si="12"/>
        <v>0</v>
      </c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4">
        <f t="shared" si="13"/>
        <v>0</v>
      </c>
    </row>
    <row r="86" spans="1:101" ht="18">
      <c r="A86" s="20">
        <v>6</v>
      </c>
      <c r="B86" s="157">
        <f t="shared" si="7"/>
        <v>0</v>
      </c>
      <c r="C86" s="122">
        <f t="shared" si="8"/>
        <v>0</v>
      </c>
      <c r="D86" s="122">
        <f t="shared" si="9"/>
        <v>0</v>
      </c>
      <c r="E86" s="122">
        <f t="shared" si="10"/>
        <v>0</v>
      </c>
      <c r="F86" s="82"/>
      <c r="G86" s="83"/>
      <c r="H86" s="83"/>
      <c r="I86" s="83"/>
      <c r="J86" s="83"/>
      <c r="K86" s="83"/>
      <c r="L86" s="83"/>
      <c r="M86" s="83"/>
      <c r="N86" s="83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6"/>
      <c r="AK86" s="15">
        <f t="shared" si="11"/>
        <v>0</v>
      </c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3">
        <f t="shared" si="12"/>
        <v>0</v>
      </c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4">
        <f t="shared" si="13"/>
        <v>0</v>
      </c>
    </row>
    <row r="87" spans="1:101" ht="18">
      <c r="A87" s="20">
        <v>7</v>
      </c>
      <c r="B87" s="157">
        <f t="shared" si="7"/>
        <v>0</v>
      </c>
      <c r="C87" s="122">
        <f t="shared" si="8"/>
        <v>0</v>
      </c>
      <c r="D87" s="122">
        <f t="shared" si="9"/>
        <v>0</v>
      </c>
      <c r="E87" s="122">
        <f t="shared" si="10"/>
        <v>0</v>
      </c>
      <c r="F87" s="82"/>
      <c r="G87" s="83"/>
      <c r="H87" s="83"/>
      <c r="I87" s="83"/>
      <c r="J87" s="83"/>
      <c r="K87" s="83"/>
      <c r="L87" s="83"/>
      <c r="M87" s="83"/>
      <c r="N87" s="83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6"/>
      <c r="AK87" s="15">
        <f t="shared" si="11"/>
        <v>0</v>
      </c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3">
        <f t="shared" si="12"/>
        <v>0</v>
      </c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4">
        <f t="shared" si="13"/>
        <v>0</v>
      </c>
    </row>
    <row r="88" spans="1:101" ht="18">
      <c r="A88" s="20">
        <v>8</v>
      </c>
      <c r="B88" s="157">
        <f t="shared" si="7"/>
        <v>0</v>
      </c>
      <c r="C88" s="122">
        <f t="shared" si="8"/>
        <v>0</v>
      </c>
      <c r="D88" s="122">
        <f t="shared" si="9"/>
        <v>0</v>
      </c>
      <c r="E88" s="122">
        <f t="shared" si="10"/>
        <v>0</v>
      </c>
      <c r="F88" s="82"/>
      <c r="G88" s="83"/>
      <c r="H88" s="83"/>
      <c r="I88" s="83"/>
      <c r="J88" s="83"/>
      <c r="K88" s="83"/>
      <c r="L88" s="83"/>
      <c r="M88" s="83"/>
      <c r="N88" s="83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6"/>
      <c r="AK88" s="15">
        <f t="shared" si="11"/>
        <v>0</v>
      </c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3">
        <f t="shared" si="12"/>
        <v>0</v>
      </c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4">
        <f t="shared" si="13"/>
        <v>0</v>
      </c>
    </row>
    <row r="89" spans="1:101" ht="18">
      <c r="A89" s="20">
        <v>9</v>
      </c>
      <c r="B89" s="157">
        <f t="shared" si="7"/>
        <v>0</v>
      </c>
      <c r="C89" s="122">
        <f t="shared" si="8"/>
        <v>0</v>
      </c>
      <c r="D89" s="122">
        <f t="shared" si="9"/>
        <v>0</v>
      </c>
      <c r="E89" s="122">
        <f t="shared" si="10"/>
        <v>0</v>
      </c>
      <c r="F89" s="82"/>
      <c r="G89" s="83"/>
      <c r="H89" s="83"/>
      <c r="I89" s="83"/>
      <c r="J89" s="83"/>
      <c r="K89" s="83"/>
      <c r="L89" s="83"/>
      <c r="M89" s="83"/>
      <c r="N89" s="83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6"/>
      <c r="AK89" s="15">
        <f t="shared" si="11"/>
        <v>0</v>
      </c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3">
        <f t="shared" si="12"/>
        <v>0</v>
      </c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4">
        <f t="shared" si="13"/>
        <v>0</v>
      </c>
    </row>
    <row r="90" spans="1:101" ht="18">
      <c r="A90" s="20">
        <v>10</v>
      </c>
      <c r="B90" s="157">
        <f t="shared" si="7"/>
        <v>0</v>
      </c>
      <c r="C90" s="122">
        <f t="shared" si="8"/>
        <v>0</v>
      </c>
      <c r="D90" s="122">
        <f t="shared" si="9"/>
        <v>0</v>
      </c>
      <c r="E90" s="122">
        <f t="shared" si="10"/>
        <v>0</v>
      </c>
      <c r="F90" s="82"/>
      <c r="G90" s="83"/>
      <c r="H90" s="83"/>
      <c r="I90" s="83"/>
      <c r="J90" s="83"/>
      <c r="K90" s="83"/>
      <c r="L90" s="83"/>
      <c r="M90" s="83"/>
      <c r="N90" s="83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6"/>
      <c r="AK90" s="15">
        <f t="shared" si="11"/>
        <v>0</v>
      </c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3">
        <f t="shared" si="12"/>
        <v>0</v>
      </c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4">
        <f t="shared" si="13"/>
        <v>0</v>
      </c>
    </row>
  </sheetData>
  <sheetProtection password="BF55" sheet="1" formatCells="0" formatColumns="0" formatRows="0" sort="0" autoFilter="0" pivotTables="0"/>
  <mergeCells count="3">
    <mergeCell ref="BR4:CW4"/>
    <mergeCell ref="F4:AK4"/>
    <mergeCell ref="AL4:BQ4"/>
  </mergeCells>
  <conditionalFormatting sqref="B6:E90">
    <cfRule type="cellIs" priority="7" dxfId="96" operator="equal" stopIfTrue="1">
      <formula>0</formula>
    </cfRule>
  </conditionalFormatting>
  <conditionalFormatting sqref="AK6:AK90">
    <cfRule type="cellIs" priority="6" dxfId="97" operator="equal" stopIfTrue="1">
      <formula>0</formula>
    </cfRule>
  </conditionalFormatting>
  <conditionalFormatting sqref="BQ6:BQ90">
    <cfRule type="cellIs" priority="4" dxfId="98" operator="equal" stopIfTrue="1">
      <formula>0</formula>
    </cfRule>
  </conditionalFormatting>
  <conditionalFormatting sqref="CW6:CW90">
    <cfRule type="cellIs" priority="2" dxfId="99" operator="equal" stopIfTrue="1">
      <formula>0</formula>
    </cfRule>
  </conditionalFormatting>
  <printOptions/>
  <pageMargins left="0.65" right="0.33" top="0.22" bottom="0.21" header="0.16" footer="0.1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tabColor rgb="FFFFC000"/>
    <pageSetUpPr fitToPage="1"/>
  </sheetPr>
  <dimension ref="A1:I129"/>
  <sheetViews>
    <sheetView view="pageBreakPreview" zoomScale="70" zoomScaleSheetLayoutView="70" zoomScalePageLayoutView="0" workbookViewId="0" topLeftCell="A100">
      <selection activeCell="A118" sqref="A118:IV129"/>
    </sheetView>
  </sheetViews>
  <sheetFormatPr defaultColWidth="9.140625" defaultRowHeight="15"/>
  <cols>
    <col min="1" max="1" width="49.140625" style="1" customWidth="1"/>
    <col min="2" max="2" width="19.00390625" style="1" customWidth="1"/>
    <col min="3" max="3" width="15.7109375" style="1" customWidth="1"/>
    <col min="4" max="5" width="9.140625" style="1" customWidth="1"/>
    <col min="6" max="6" width="0" style="1" hidden="1" customWidth="1"/>
    <col min="7" max="7" width="49.140625" style="1" hidden="1" customWidth="1"/>
    <col min="8" max="8" width="19.00390625" style="1" hidden="1" customWidth="1"/>
    <col min="9" max="9" width="15.7109375" style="1" hidden="1" customWidth="1"/>
    <col min="10" max="10" width="0" style="1" hidden="1" customWidth="1"/>
    <col min="11" max="16384" width="9.140625" style="1" customWidth="1"/>
  </cols>
  <sheetData>
    <row r="1" spans="1:7" ht="23.25" customHeight="1" hidden="1">
      <c r="A1" s="3" t="s">
        <v>15</v>
      </c>
      <c r="G1" s="3" t="s">
        <v>15</v>
      </c>
    </row>
    <row r="2" spans="1:7" ht="12.75" customHeight="1" hidden="1">
      <c r="A2" s="3"/>
      <c r="G2" s="3"/>
    </row>
    <row r="3" spans="1:7" ht="23.25" customHeight="1" hidden="1">
      <c r="A3" s="113">
        <f ca="1">TODAY()</f>
        <v>45390</v>
      </c>
      <c r="G3" s="113">
        <f ca="1">TODAY()</f>
        <v>45390</v>
      </c>
    </row>
    <row r="4" spans="1:7" ht="23.25" customHeight="1" hidden="1">
      <c r="A4" s="111" t="s">
        <v>43</v>
      </c>
      <c r="G4" s="111" t="s">
        <v>43</v>
      </c>
    </row>
    <row r="5" ht="23.25" hidden="1"/>
    <row r="6" ht="23.25" hidden="1"/>
    <row r="7" ht="23.25" customHeight="1" hidden="1"/>
    <row r="8" ht="23.25" hidden="1"/>
    <row r="9" spans="1:7" ht="23.25" hidden="1">
      <c r="A9" s="2" t="s">
        <v>19</v>
      </c>
      <c r="G9" s="2" t="s">
        <v>19</v>
      </c>
    </row>
    <row r="10" spans="1:7" ht="23.25" hidden="1">
      <c r="A10" s="2"/>
      <c r="G10" s="2"/>
    </row>
    <row r="11" spans="1:7" ht="23.25" hidden="1">
      <c r="A11" s="2"/>
      <c r="G11" s="2"/>
    </row>
    <row r="12" spans="1:7" ht="23.25" hidden="1">
      <c r="A12" s="2"/>
      <c r="G12" s="2"/>
    </row>
    <row r="13" spans="1:7" ht="23.25" hidden="1">
      <c r="A13" s="2"/>
      <c r="G13" s="2"/>
    </row>
    <row r="14" spans="1:7" ht="23.25" hidden="1">
      <c r="A14" s="2" t="s">
        <v>20</v>
      </c>
      <c r="G14" s="2" t="s">
        <v>20</v>
      </c>
    </row>
    <row r="15" spans="1:7" ht="23.25" hidden="1">
      <c r="A15" s="2"/>
      <c r="G15" s="2"/>
    </row>
    <row r="16" spans="1:7" ht="23.25" hidden="1">
      <c r="A16" s="68"/>
      <c r="G16" s="68"/>
    </row>
    <row r="17" spans="1:7" ht="23.25" hidden="1">
      <c r="A17" s="68"/>
      <c r="G17" s="68"/>
    </row>
    <row r="18" spans="1:7" ht="23.25" hidden="1">
      <c r="A18" s="2"/>
      <c r="G18" s="2"/>
    </row>
    <row r="19" spans="1:7" ht="23.25" hidden="1">
      <c r="A19" s="2"/>
      <c r="G19" s="2"/>
    </row>
    <row r="20" spans="1:7" ht="23.25" hidden="1">
      <c r="A20" s="2"/>
      <c r="G20" s="2"/>
    </row>
    <row r="21" spans="1:7" ht="23.25" hidden="1">
      <c r="A21" s="2" t="s">
        <v>100</v>
      </c>
      <c r="G21" s="2" t="s">
        <v>100</v>
      </c>
    </row>
    <row r="22" spans="1:7" ht="23.25" hidden="1">
      <c r="A22" s="2"/>
      <c r="G22" s="2"/>
    </row>
    <row r="23" spans="1:7" ht="23.25" hidden="1">
      <c r="A23" s="2"/>
      <c r="G23" s="2"/>
    </row>
    <row r="24" spans="1:7" ht="23.25" hidden="1">
      <c r="A24" s="2"/>
      <c r="G24" s="2"/>
    </row>
    <row r="25" spans="1:7" ht="23.25" hidden="1">
      <c r="A25" s="2" t="s">
        <v>101</v>
      </c>
      <c r="G25" s="2" t="s">
        <v>101</v>
      </c>
    </row>
    <row r="26" spans="1:7" ht="23.25" hidden="1">
      <c r="A26" s="2"/>
      <c r="G26" s="2"/>
    </row>
    <row r="27" spans="1:7" ht="24" customHeight="1" hidden="1">
      <c r="A27" s="68" t="s">
        <v>16</v>
      </c>
      <c r="G27" s="68" t="s">
        <v>16</v>
      </c>
    </row>
    <row r="28" spans="1:7" ht="30.75" customHeight="1">
      <c r="A28" s="112" t="s">
        <v>24</v>
      </c>
      <c r="G28" s="112" t="s">
        <v>163</v>
      </c>
    </row>
    <row r="29" spans="1:9" ht="27.75" customHeight="1">
      <c r="A29" s="204" t="s">
        <v>0</v>
      </c>
      <c r="B29" s="226" t="s">
        <v>32</v>
      </c>
      <c r="C29" s="226" t="s">
        <v>102</v>
      </c>
      <c r="G29" s="204" t="s">
        <v>0</v>
      </c>
      <c r="H29" s="226" t="s">
        <v>32</v>
      </c>
      <c r="I29" s="226" t="s">
        <v>102</v>
      </c>
    </row>
    <row r="30" spans="1:9" ht="80.25" customHeight="1">
      <c r="A30" s="205"/>
      <c r="B30" s="226"/>
      <c r="C30" s="226"/>
      <c r="G30" s="205"/>
      <c r="H30" s="226"/>
      <c r="I30" s="226"/>
    </row>
    <row r="31" spans="1:9" ht="139.5" customHeight="1">
      <c r="A31" s="205"/>
      <c r="B31" s="226"/>
      <c r="C31" s="226"/>
      <c r="G31" s="205"/>
      <c r="H31" s="226"/>
      <c r="I31" s="226"/>
    </row>
    <row r="32" spans="1:9" ht="68.25">
      <c r="A32" s="6" t="str">
        <f>приход!A6</f>
        <v>Мясо (говядина 1 кат. бескостная, говядина 1 кат. на костях.)</v>
      </c>
      <c r="B32" s="91">
        <v>1000</v>
      </c>
      <c r="C32" s="67">
        <v>3</v>
      </c>
      <c r="G32" s="6" t="str">
        <f>A32</f>
        <v>Мясо (говядина 1 кат. бескостная, говядина 1 кат. на костях.)</v>
      </c>
      <c r="H32" s="91">
        <v>1000</v>
      </c>
      <c r="I32" s="67">
        <v>3</v>
      </c>
    </row>
    <row r="33" spans="1:9" ht="23.25">
      <c r="A33" s="6" t="str">
        <f>приход!A7</f>
        <v>Птица</v>
      </c>
      <c r="B33" s="91">
        <v>1000</v>
      </c>
      <c r="C33" s="67">
        <v>3</v>
      </c>
      <c r="G33" s="6" t="str">
        <f aca="true" t="shared" si="0" ref="G33:G96">A33</f>
        <v>Птица</v>
      </c>
      <c r="H33" s="91">
        <v>1000</v>
      </c>
      <c r="I33" s="67">
        <v>3</v>
      </c>
    </row>
    <row r="34" spans="1:9" ht="23.25">
      <c r="A34" s="6" t="str">
        <f>приход!A8</f>
        <v>Колбасные изделия</v>
      </c>
      <c r="B34" s="91">
        <v>1000</v>
      </c>
      <c r="C34" s="67">
        <v>3</v>
      </c>
      <c r="G34" s="6" t="str">
        <f t="shared" si="0"/>
        <v>Колбасные изделия</v>
      </c>
      <c r="H34" s="91">
        <v>1000</v>
      </c>
      <c r="I34" s="67">
        <v>3</v>
      </c>
    </row>
    <row r="35" spans="1:9" ht="23.25">
      <c r="A35" s="6" t="str">
        <f>приход!A9</f>
        <v>Рыба</v>
      </c>
      <c r="B35" s="91">
        <v>1000</v>
      </c>
      <c r="C35" s="67">
        <v>3</v>
      </c>
      <c r="G35" s="6" t="str">
        <f t="shared" si="0"/>
        <v>Рыба</v>
      </c>
      <c r="H35" s="91">
        <v>1000</v>
      </c>
      <c r="I35" s="67">
        <v>3</v>
      </c>
    </row>
    <row r="36" spans="1:9" ht="23.25">
      <c r="A36" s="6" t="str">
        <f>приход!A10</f>
        <v>Сельдь</v>
      </c>
      <c r="B36" s="91">
        <v>1000</v>
      </c>
      <c r="C36" s="67">
        <v>3</v>
      </c>
      <c r="G36" s="6" t="str">
        <f t="shared" si="0"/>
        <v>Сельдь</v>
      </c>
      <c r="H36" s="91">
        <v>1000</v>
      </c>
      <c r="I36" s="67">
        <v>3</v>
      </c>
    </row>
    <row r="37" spans="1:9" ht="23.25">
      <c r="A37" s="6" t="str">
        <f>приход!A11</f>
        <v>Масло сливочное</v>
      </c>
      <c r="B37" s="91">
        <v>1000</v>
      </c>
      <c r="C37" s="67">
        <v>3</v>
      </c>
      <c r="G37" s="6" t="str">
        <f t="shared" si="0"/>
        <v>Масло сливочное</v>
      </c>
      <c r="H37" s="91">
        <v>1000</v>
      </c>
      <c r="I37" s="67">
        <v>3</v>
      </c>
    </row>
    <row r="38" spans="1:9" ht="23.25">
      <c r="A38" s="6" t="str">
        <f>приход!A12</f>
        <v>масло растительное</v>
      </c>
      <c r="B38" s="91">
        <v>1000</v>
      </c>
      <c r="C38" s="67">
        <v>3</v>
      </c>
      <c r="G38" s="6" t="str">
        <f t="shared" si="0"/>
        <v>масло растительное</v>
      </c>
      <c r="H38" s="91">
        <v>1000</v>
      </c>
      <c r="I38" s="67">
        <v>3</v>
      </c>
    </row>
    <row r="39" spans="1:9" ht="23.25">
      <c r="A39" s="6" t="str">
        <f>приход!A13</f>
        <v>Молоко свежее</v>
      </c>
      <c r="B39" s="91">
        <v>1000</v>
      </c>
      <c r="C39" s="67">
        <v>3</v>
      </c>
      <c r="G39" s="6" t="str">
        <f t="shared" si="0"/>
        <v>Молоко свежее</v>
      </c>
      <c r="H39" s="91">
        <v>1000</v>
      </c>
      <c r="I39" s="67">
        <v>3</v>
      </c>
    </row>
    <row r="40" spans="1:9" ht="23.25">
      <c r="A40" s="6" t="str">
        <f>приход!A14</f>
        <v>йогурт</v>
      </c>
      <c r="B40" s="91">
        <v>1000</v>
      </c>
      <c r="C40" s="67">
        <v>3</v>
      </c>
      <c r="G40" s="6" t="str">
        <f t="shared" si="0"/>
        <v>йогурт</v>
      </c>
      <c r="H40" s="91">
        <v>1000</v>
      </c>
      <c r="I40" s="67">
        <v>3</v>
      </c>
    </row>
    <row r="41" spans="1:9" ht="23.25">
      <c r="A41" s="6" t="str">
        <f>приход!A15</f>
        <v>Молоко сгущеное</v>
      </c>
      <c r="B41" s="91">
        <v>1000</v>
      </c>
      <c r="C41" s="67">
        <v>3</v>
      </c>
      <c r="G41" s="6" t="str">
        <f t="shared" si="0"/>
        <v>Молоко сгущеное</v>
      </c>
      <c r="H41" s="91">
        <v>1000</v>
      </c>
      <c r="I41" s="67">
        <v>3</v>
      </c>
    </row>
    <row r="42" spans="1:9" ht="23.25">
      <c r="A42" s="6" t="str">
        <f>приход!A16</f>
        <v>Молоко сухое</v>
      </c>
      <c r="B42" s="91">
        <v>1000</v>
      </c>
      <c r="C42" s="67">
        <v>3</v>
      </c>
      <c r="G42" s="6" t="str">
        <f t="shared" si="0"/>
        <v>Молоко сухое</v>
      </c>
      <c r="H42" s="91">
        <v>1000</v>
      </c>
      <c r="I42" s="67">
        <v>3</v>
      </c>
    </row>
    <row r="43" spans="1:9" ht="23.25">
      <c r="A43" s="6" t="str">
        <f>приход!A17</f>
        <v>сметана</v>
      </c>
      <c r="B43" s="91">
        <v>1000</v>
      </c>
      <c r="C43" s="67">
        <v>3</v>
      </c>
      <c r="G43" s="6" t="str">
        <f t="shared" si="0"/>
        <v>сметана</v>
      </c>
      <c r="H43" s="91">
        <v>1000</v>
      </c>
      <c r="I43" s="67">
        <v>3</v>
      </c>
    </row>
    <row r="44" spans="1:9" ht="23.25">
      <c r="A44" s="6" t="str">
        <f>приход!A18</f>
        <v>Творог</v>
      </c>
      <c r="B44" s="91">
        <v>1000</v>
      </c>
      <c r="C44" s="67">
        <v>3</v>
      </c>
      <c r="G44" s="6" t="str">
        <f t="shared" si="0"/>
        <v>Творог</v>
      </c>
      <c r="H44" s="91">
        <v>1000</v>
      </c>
      <c r="I44" s="67">
        <v>3</v>
      </c>
    </row>
    <row r="45" spans="1:9" ht="23.25">
      <c r="A45" s="6" t="str">
        <f>приход!A19</f>
        <v>Сыр</v>
      </c>
      <c r="B45" s="91">
        <v>1000</v>
      </c>
      <c r="C45" s="67">
        <v>3</v>
      </c>
      <c r="G45" s="6" t="str">
        <f t="shared" si="0"/>
        <v>Сыр</v>
      </c>
      <c r="H45" s="91">
        <v>1000</v>
      </c>
      <c r="I45" s="67">
        <v>3</v>
      </c>
    </row>
    <row r="46" spans="1:9" ht="23.25">
      <c r="A46" s="6" t="str">
        <f>приход!A20</f>
        <v>яйцо (шт.)</v>
      </c>
      <c r="B46" s="91">
        <v>40</v>
      </c>
      <c r="C46" s="67">
        <v>0</v>
      </c>
      <c r="G46" s="6" t="str">
        <f t="shared" si="0"/>
        <v>яйцо (шт.)</v>
      </c>
      <c r="H46" s="91">
        <v>1000</v>
      </c>
      <c r="I46" s="67">
        <v>3</v>
      </c>
    </row>
    <row r="47" spans="1:9" ht="23.25">
      <c r="A47" s="6" t="str">
        <f>приход!A21</f>
        <v>дрожжи</v>
      </c>
      <c r="B47" s="91">
        <v>1000</v>
      </c>
      <c r="C47" s="67">
        <v>3</v>
      </c>
      <c r="G47" s="6" t="str">
        <f t="shared" si="0"/>
        <v>дрожжи</v>
      </c>
      <c r="H47" s="91">
        <v>1000</v>
      </c>
      <c r="I47" s="67">
        <v>3</v>
      </c>
    </row>
    <row r="48" spans="1:9" ht="23.25">
      <c r="A48" s="6" t="str">
        <f>приход!A22</f>
        <v>мука пшеничная</v>
      </c>
      <c r="B48" s="91">
        <v>1000</v>
      </c>
      <c r="C48" s="67">
        <v>3</v>
      </c>
      <c r="G48" s="6" t="str">
        <f t="shared" si="0"/>
        <v>мука пшеничная</v>
      </c>
      <c r="H48" s="91">
        <v>1000</v>
      </c>
      <c r="I48" s="67">
        <v>3</v>
      </c>
    </row>
    <row r="49" spans="1:9" ht="23.25">
      <c r="A49" s="6" t="str">
        <f>приход!A23</f>
        <v>макаронные изделия</v>
      </c>
      <c r="B49" s="91">
        <v>1000</v>
      </c>
      <c r="C49" s="67">
        <v>3</v>
      </c>
      <c r="G49" s="6" t="str">
        <f t="shared" si="0"/>
        <v>макаронные изделия</v>
      </c>
      <c r="H49" s="91">
        <v>1000</v>
      </c>
      <c r="I49" s="67">
        <v>3</v>
      </c>
    </row>
    <row r="50" spans="1:9" ht="23.25">
      <c r="A50" s="6" t="str">
        <f>приход!A24</f>
        <v>крупа геркулес</v>
      </c>
      <c r="B50" s="91">
        <v>1000</v>
      </c>
      <c r="C50" s="67">
        <v>3</v>
      </c>
      <c r="G50" s="6" t="str">
        <f t="shared" si="0"/>
        <v>крупа геркулес</v>
      </c>
      <c r="H50" s="91">
        <v>1000</v>
      </c>
      <c r="I50" s="67">
        <v>3</v>
      </c>
    </row>
    <row r="51" spans="1:9" ht="23.25">
      <c r="A51" s="6" t="str">
        <f>приход!A25</f>
        <v>крупа рисовая</v>
      </c>
      <c r="B51" s="91">
        <v>1000</v>
      </c>
      <c r="C51" s="67">
        <v>3</v>
      </c>
      <c r="G51" s="6" t="str">
        <f t="shared" si="0"/>
        <v>крупа рисовая</v>
      </c>
      <c r="H51" s="91">
        <v>1000</v>
      </c>
      <c r="I51" s="67">
        <v>3</v>
      </c>
    </row>
    <row r="52" spans="1:9" ht="23.25">
      <c r="A52" s="6" t="str">
        <f>приход!A26</f>
        <v>крупа манная</v>
      </c>
      <c r="B52" s="91">
        <v>1000</v>
      </c>
      <c r="C52" s="67">
        <v>3</v>
      </c>
      <c r="G52" s="6" t="str">
        <f t="shared" si="0"/>
        <v>крупа манная</v>
      </c>
      <c r="H52" s="91">
        <v>1000</v>
      </c>
      <c r="I52" s="67">
        <v>3</v>
      </c>
    </row>
    <row r="53" spans="1:9" ht="23.25">
      <c r="A53" s="6" t="str">
        <f>приход!A27</f>
        <v>крупа гречневая</v>
      </c>
      <c r="B53" s="91">
        <v>1000</v>
      </c>
      <c r="C53" s="67">
        <v>3</v>
      </c>
      <c r="G53" s="6" t="str">
        <f t="shared" si="0"/>
        <v>крупа гречневая</v>
      </c>
      <c r="H53" s="91">
        <v>1000</v>
      </c>
      <c r="I53" s="67">
        <v>3</v>
      </c>
    </row>
    <row r="54" spans="1:9" ht="23.25">
      <c r="A54" s="6" t="str">
        <f>приход!A28</f>
        <v>крупа пшенная</v>
      </c>
      <c r="B54" s="91">
        <v>1000</v>
      </c>
      <c r="C54" s="67">
        <v>3</v>
      </c>
      <c r="G54" s="6" t="str">
        <f t="shared" si="0"/>
        <v>крупа пшенная</v>
      </c>
      <c r="H54" s="91">
        <v>1000</v>
      </c>
      <c r="I54" s="67">
        <v>3</v>
      </c>
    </row>
    <row r="55" spans="1:9" ht="23.25">
      <c r="A55" s="6" t="str">
        <f>приход!A29</f>
        <v>крупа пшеничная</v>
      </c>
      <c r="B55" s="91">
        <v>1000</v>
      </c>
      <c r="C55" s="67">
        <v>3</v>
      </c>
      <c r="G55" s="6" t="str">
        <f t="shared" si="0"/>
        <v>крупа пшеничная</v>
      </c>
      <c r="H55" s="91">
        <v>1000</v>
      </c>
      <c r="I55" s="67">
        <v>3</v>
      </c>
    </row>
    <row r="56" spans="1:9" ht="23.25">
      <c r="A56" s="6" t="str">
        <f>приход!A30</f>
        <v>крупа горох</v>
      </c>
      <c r="B56" s="91">
        <v>1000</v>
      </c>
      <c r="C56" s="67">
        <v>3</v>
      </c>
      <c r="G56" s="6" t="str">
        <f t="shared" si="0"/>
        <v>крупа горох</v>
      </c>
      <c r="H56" s="91">
        <v>1000</v>
      </c>
      <c r="I56" s="67">
        <v>3</v>
      </c>
    </row>
    <row r="57" spans="1:9" ht="23.25">
      <c r="A57" s="6" t="str">
        <f>приход!A31</f>
        <v>крупа перловая</v>
      </c>
      <c r="B57" s="91">
        <v>1000</v>
      </c>
      <c r="C57" s="67">
        <v>3</v>
      </c>
      <c r="G57" s="6" t="str">
        <f t="shared" si="0"/>
        <v>крупа перловая</v>
      </c>
      <c r="H57" s="91">
        <v>1000</v>
      </c>
      <c r="I57" s="67">
        <v>3</v>
      </c>
    </row>
    <row r="58" spans="1:9" ht="23.25">
      <c r="A58" s="6" t="str">
        <f>приход!A32</f>
        <v>крупа ячневая</v>
      </c>
      <c r="B58" s="91">
        <v>1000</v>
      </c>
      <c r="C58" s="67">
        <v>3</v>
      </c>
      <c r="G58" s="6" t="str">
        <f t="shared" si="0"/>
        <v>крупа ячневая</v>
      </c>
      <c r="H58" s="91">
        <v>1000</v>
      </c>
      <c r="I58" s="67">
        <v>3</v>
      </c>
    </row>
    <row r="59" spans="1:9" ht="23.25">
      <c r="A59" s="6" t="str">
        <f>приход!A33</f>
        <v>Апельсин</v>
      </c>
      <c r="B59" s="91">
        <v>1000</v>
      </c>
      <c r="C59" s="67">
        <v>3</v>
      </c>
      <c r="G59" s="6" t="str">
        <f t="shared" si="0"/>
        <v>Апельсин</v>
      </c>
      <c r="H59" s="91">
        <v>1000</v>
      </c>
      <c r="I59" s="67">
        <v>3</v>
      </c>
    </row>
    <row r="60" spans="1:9" ht="23.25">
      <c r="A60" s="6" t="str">
        <f>приход!A34</f>
        <v>Яблоко</v>
      </c>
      <c r="B60" s="91">
        <v>1000</v>
      </c>
      <c r="C60" s="67">
        <v>3</v>
      </c>
      <c r="G60" s="6" t="str">
        <f t="shared" si="0"/>
        <v>Яблоко</v>
      </c>
      <c r="H60" s="91">
        <v>1000</v>
      </c>
      <c r="I60" s="67">
        <v>3</v>
      </c>
    </row>
    <row r="61" spans="1:9" ht="23.25">
      <c r="A61" s="6" t="str">
        <f>приход!A35</f>
        <v>груша</v>
      </c>
      <c r="B61" s="91">
        <v>1000</v>
      </c>
      <c r="C61" s="67">
        <v>3</v>
      </c>
      <c r="G61" s="6" t="str">
        <f t="shared" si="0"/>
        <v>груша</v>
      </c>
      <c r="H61" s="91">
        <v>1000</v>
      </c>
      <c r="I61" s="67">
        <v>3</v>
      </c>
    </row>
    <row r="62" spans="1:9" ht="23.25">
      <c r="A62" s="6" t="str">
        <f>приход!A36</f>
        <v>Банан</v>
      </c>
      <c r="B62" s="91">
        <v>1000</v>
      </c>
      <c r="C62" s="67">
        <v>3</v>
      </c>
      <c r="G62" s="6" t="str">
        <f t="shared" si="0"/>
        <v>Банан</v>
      </c>
      <c r="H62" s="91">
        <v>1000</v>
      </c>
      <c r="I62" s="67">
        <v>3</v>
      </c>
    </row>
    <row r="63" spans="1:9" ht="23.25">
      <c r="A63" s="6" t="str">
        <f>приход!A37</f>
        <v>Лимон</v>
      </c>
      <c r="B63" s="91">
        <v>1000</v>
      </c>
      <c r="C63" s="67">
        <v>3</v>
      </c>
      <c r="G63" s="6" t="str">
        <f t="shared" si="0"/>
        <v>Лимон</v>
      </c>
      <c r="H63" s="91">
        <v>1000</v>
      </c>
      <c r="I63" s="67">
        <v>3</v>
      </c>
    </row>
    <row r="64" spans="1:9" ht="23.25">
      <c r="A64" s="6" t="str">
        <f>приход!A38</f>
        <v>Мандарины</v>
      </c>
      <c r="B64" s="91">
        <v>1000</v>
      </c>
      <c r="C64" s="67">
        <v>3</v>
      </c>
      <c r="G64" s="6" t="str">
        <f t="shared" si="0"/>
        <v>Мандарины</v>
      </c>
      <c r="H64" s="91">
        <v>1000</v>
      </c>
      <c r="I64" s="67">
        <v>3</v>
      </c>
    </row>
    <row r="65" spans="1:9" ht="23.25">
      <c r="A65" s="6" t="str">
        <f>приход!A39</f>
        <v>курага</v>
      </c>
      <c r="B65" s="91">
        <v>1000</v>
      </c>
      <c r="C65" s="67">
        <v>3</v>
      </c>
      <c r="G65" s="6" t="str">
        <f t="shared" si="0"/>
        <v>курага</v>
      </c>
      <c r="H65" s="91">
        <v>1000</v>
      </c>
      <c r="I65" s="67">
        <v>3</v>
      </c>
    </row>
    <row r="66" spans="1:9" ht="23.25">
      <c r="A66" s="6" t="str">
        <f>приход!A40</f>
        <v>изюм</v>
      </c>
      <c r="B66" s="91">
        <v>1000</v>
      </c>
      <c r="C66" s="67">
        <v>3</v>
      </c>
      <c r="G66" s="6" t="str">
        <f t="shared" si="0"/>
        <v>изюм</v>
      </c>
      <c r="H66" s="91">
        <v>1000</v>
      </c>
      <c r="I66" s="67">
        <v>3</v>
      </c>
    </row>
    <row r="67" spans="1:9" ht="23.25">
      <c r="A67" s="6" t="str">
        <f>приход!A41</f>
        <v>фрукты сухие</v>
      </c>
      <c r="B67" s="91">
        <v>1000</v>
      </c>
      <c r="C67" s="67">
        <v>3</v>
      </c>
      <c r="G67" s="6" t="str">
        <f t="shared" si="0"/>
        <v>фрукты сухие</v>
      </c>
      <c r="H67" s="91">
        <v>1000</v>
      </c>
      <c r="I67" s="67">
        <v>3</v>
      </c>
    </row>
    <row r="68" spans="1:9" ht="23.25">
      <c r="A68" s="6" t="str">
        <f>приход!A42</f>
        <v>смесь из груш</v>
      </c>
      <c r="B68" s="91">
        <v>1000</v>
      </c>
      <c r="C68" s="67">
        <v>3</v>
      </c>
      <c r="G68" s="6" t="str">
        <f t="shared" si="0"/>
        <v>смесь из груш</v>
      </c>
      <c r="H68" s="91">
        <v>1000</v>
      </c>
      <c r="I68" s="67">
        <v>3</v>
      </c>
    </row>
    <row r="69" spans="1:9" ht="23.25">
      <c r="A69" s="6" t="str">
        <f>приход!A43</f>
        <v>смесь из яблок</v>
      </c>
      <c r="B69" s="91">
        <v>1000</v>
      </c>
      <c r="C69" s="67">
        <v>3</v>
      </c>
      <c r="G69" s="6" t="str">
        <f t="shared" si="0"/>
        <v>смесь из яблок</v>
      </c>
      <c r="H69" s="91">
        <v>1000</v>
      </c>
      <c r="I69" s="67">
        <v>3</v>
      </c>
    </row>
    <row r="70" spans="1:9" ht="23.25">
      <c r="A70" s="6" t="str">
        <f>приход!A44</f>
        <v>сок</v>
      </c>
      <c r="B70" s="91">
        <v>1000</v>
      </c>
      <c r="C70" s="67">
        <v>3</v>
      </c>
      <c r="G70" s="6" t="str">
        <f t="shared" si="0"/>
        <v>сок</v>
      </c>
      <c r="H70" s="91">
        <v>1000</v>
      </c>
      <c r="I70" s="67">
        <v>3</v>
      </c>
    </row>
    <row r="71" spans="1:9" ht="23.25">
      <c r="A71" s="6" t="str">
        <f>приход!A45</f>
        <v>кисель сухой</v>
      </c>
      <c r="B71" s="91">
        <v>1000</v>
      </c>
      <c r="C71" s="67">
        <v>3</v>
      </c>
      <c r="G71" s="6" t="str">
        <f t="shared" si="0"/>
        <v>кисель сухой</v>
      </c>
      <c r="H71" s="91">
        <v>1000</v>
      </c>
      <c r="I71" s="67">
        <v>3</v>
      </c>
    </row>
    <row r="72" spans="1:9" ht="23.25">
      <c r="A72" s="6" t="str">
        <f>приход!A46</f>
        <v>хлеб ржаной</v>
      </c>
      <c r="B72" s="91">
        <v>1000</v>
      </c>
      <c r="C72" s="67">
        <v>3</v>
      </c>
      <c r="G72" s="6" t="str">
        <f t="shared" si="0"/>
        <v>хлеб ржаной</v>
      </c>
      <c r="H72" s="91">
        <v>1000</v>
      </c>
      <c r="I72" s="67">
        <v>3</v>
      </c>
    </row>
    <row r="73" spans="1:9" ht="23.25">
      <c r="A73" s="6" t="str">
        <f>приход!A47</f>
        <v>хлеб пшеничный</v>
      </c>
      <c r="B73" s="91">
        <v>1000</v>
      </c>
      <c r="C73" s="67">
        <v>3</v>
      </c>
      <c r="G73" s="6" t="str">
        <f t="shared" si="0"/>
        <v>хлеб пшеничный</v>
      </c>
      <c r="H73" s="91">
        <v>1000</v>
      </c>
      <c r="I73" s="67">
        <v>3</v>
      </c>
    </row>
    <row r="74" spans="1:9" ht="23.25">
      <c r="A74" s="6" t="str">
        <f>приход!A48</f>
        <v>батон</v>
      </c>
      <c r="B74" s="91">
        <v>1000</v>
      </c>
      <c r="C74" s="67">
        <v>3</v>
      </c>
      <c r="G74" s="6" t="str">
        <f t="shared" si="0"/>
        <v>батон</v>
      </c>
      <c r="H74" s="91">
        <v>1000</v>
      </c>
      <c r="I74" s="67">
        <v>3</v>
      </c>
    </row>
    <row r="75" spans="1:9" ht="23.25">
      <c r="A75" s="6" t="str">
        <f>приход!A49</f>
        <v>сухари панировачные</v>
      </c>
      <c r="B75" s="91">
        <v>1000</v>
      </c>
      <c r="C75" s="67">
        <v>3</v>
      </c>
      <c r="G75" s="6" t="str">
        <f t="shared" si="0"/>
        <v>сухари панировачные</v>
      </c>
      <c r="H75" s="91">
        <v>1000</v>
      </c>
      <c r="I75" s="67">
        <v>3</v>
      </c>
    </row>
    <row r="76" spans="1:9" ht="23.25">
      <c r="A76" s="6" t="str">
        <f>приход!A50</f>
        <v>булочка</v>
      </c>
      <c r="B76" s="91">
        <v>1000</v>
      </c>
      <c r="C76" s="67">
        <v>3</v>
      </c>
      <c r="G76" s="6" t="str">
        <f t="shared" si="0"/>
        <v>булочка</v>
      </c>
      <c r="H76" s="91">
        <v>1000</v>
      </c>
      <c r="I76" s="67">
        <v>3</v>
      </c>
    </row>
    <row r="77" spans="1:9" ht="23.25">
      <c r="A77" s="6" t="str">
        <f>приход!A51</f>
        <v>прочее х\б изделия</v>
      </c>
      <c r="B77" s="91">
        <v>1000</v>
      </c>
      <c r="C77" s="67">
        <v>3</v>
      </c>
      <c r="G77" s="6" t="str">
        <f t="shared" si="0"/>
        <v>прочее х\б изделия</v>
      </c>
      <c r="H77" s="91">
        <v>1000</v>
      </c>
      <c r="I77" s="67">
        <v>3</v>
      </c>
    </row>
    <row r="78" spans="1:9" ht="23.25">
      <c r="A78" s="6" t="str">
        <f>приход!A52</f>
        <v>картофель</v>
      </c>
      <c r="B78" s="91">
        <v>1000</v>
      </c>
      <c r="C78" s="67">
        <v>3</v>
      </c>
      <c r="G78" s="6" t="str">
        <f t="shared" si="0"/>
        <v>картофель</v>
      </c>
      <c r="H78" s="91">
        <v>1000</v>
      </c>
      <c r="I78" s="67">
        <v>3</v>
      </c>
    </row>
    <row r="79" spans="1:9" ht="23.25">
      <c r="A79" s="6" t="str">
        <f>приход!A53</f>
        <v>капуста свежая</v>
      </c>
      <c r="B79" s="91">
        <v>1000</v>
      </c>
      <c r="C79" s="67">
        <v>3</v>
      </c>
      <c r="G79" s="6" t="str">
        <f t="shared" si="0"/>
        <v>капуста свежая</v>
      </c>
      <c r="H79" s="91">
        <v>1000</v>
      </c>
      <c r="I79" s="67">
        <v>3</v>
      </c>
    </row>
    <row r="80" spans="1:9" ht="23.25">
      <c r="A80" s="6" t="str">
        <f>приход!A54</f>
        <v>лук</v>
      </c>
      <c r="B80" s="91">
        <v>1000</v>
      </c>
      <c r="C80" s="67">
        <v>3</v>
      </c>
      <c r="G80" s="6" t="str">
        <f t="shared" si="0"/>
        <v>лук</v>
      </c>
      <c r="H80" s="91">
        <v>1000</v>
      </c>
      <c r="I80" s="67">
        <v>3</v>
      </c>
    </row>
    <row r="81" spans="1:9" ht="23.25">
      <c r="A81" s="6" t="str">
        <f>приход!A55</f>
        <v>морковь</v>
      </c>
      <c r="B81" s="91">
        <v>1000</v>
      </c>
      <c r="C81" s="67">
        <v>3</v>
      </c>
      <c r="G81" s="6" t="str">
        <f t="shared" si="0"/>
        <v>морковь</v>
      </c>
      <c r="H81" s="91">
        <v>1000</v>
      </c>
      <c r="I81" s="67">
        <v>3</v>
      </c>
    </row>
    <row r="82" spans="1:9" ht="23.25">
      <c r="A82" s="6" t="str">
        <f>приход!A56</f>
        <v>свекла</v>
      </c>
      <c r="B82" s="91">
        <v>1000</v>
      </c>
      <c r="C82" s="67">
        <v>3</v>
      </c>
      <c r="G82" s="6" t="str">
        <f t="shared" si="0"/>
        <v>свекла</v>
      </c>
      <c r="H82" s="91">
        <v>1000</v>
      </c>
      <c r="I82" s="67">
        <v>3</v>
      </c>
    </row>
    <row r="83" spans="1:9" ht="23.25">
      <c r="A83" s="6" t="str">
        <f>приход!A57</f>
        <v>огурцы соленные</v>
      </c>
      <c r="B83" s="91">
        <v>1000</v>
      </c>
      <c r="C83" s="67">
        <v>3</v>
      </c>
      <c r="G83" s="6" t="str">
        <f t="shared" si="0"/>
        <v>огурцы соленные</v>
      </c>
      <c r="H83" s="91">
        <v>1000</v>
      </c>
      <c r="I83" s="67">
        <v>3</v>
      </c>
    </row>
    <row r="84" spans="1:9" ht="23.25">
      <c r="A84" s="6" t="str">
        <f>приход!A58</f>
        <v>кукуруза</v>
      </c>
      <c r="B84" s="91">
        <v>1000</v>
      </c>
      <c r="C84" s="67">
        <v>3</v>
      </c>
      <c r="G84" s="6" t="str">
        <f t="shared" si="0"/>
        <v>кукуруза</v>
      </c>
      <c r="H84" s="91">
        <v>2.5</v>
      </c>
      <c r="I84" s="67">
        <v>3</v>
      </c>
    </row>
    <row r="85" spans="1:9" ht="23.25">
      <c r="A85" s="6" t="str">
        <f>приход!A59</f>
        <v>зеленый горошек</v>
      </c>
      <c r="B85" s="91">
        <v>1000</v>
      </c>
      <c r="C85" s="67">
        <v>3</v>
      </c>
      <c r="G85" s="6" t="str">
        <f t="shared" si="0"/>
        <v>зеленый горошек</v>
      </c>
      <c r="H85" s="91">
        <v>1000</v>
      </c>
      <c r="I85" s="67">
        <v>3</v>
      </c>
    </row>
    <row r="86" spans="1:9" ht="23.25">
      <c r="A86" s="6" t="str">
        <f>приход!A60</f>
        <v>икра кобачковая</v>
      </c>
      <c r="B86" s="91">
        <v>1000</v>
      </c>
      <c r="C86" s="67">
        <v>3</v>
      </c>
      <c r="G86" s="6" t="str">
        <f t="shared" si="0"/>
        <v>икра кобачковая</v>
      </c>
      <c r="H86" s="91">
        <v>1000</v>
      </c>
      <c r="I86" s="67">
        <v>3</v>
      </c>
    </row>
    <row r="87" spans="1:9" ht="23.25">
      <c r="A87" s="6" t="str">
        <f>приход!A61</f>
        <v>свежий помидор</v>
      </c>
      <c r="B87" s="91">
        <v>1000</v>
      </c>
      <c r="C87" s="67">
        <v>3</v>
      </c>
      <c r="G87" s="6" t="str">
        <f t="shared" si="0"/>
        <v>свежий помидор</v>
      </c>
      <c r="H87" s="91">
        <v>1000</v>
      </c>
      <c r="I87" s="67">
        <v>3</v>
      </c>
    </row>
    <row r="88" spans="1:9" ht="23.25">
      <c r="A88" s="6" t="str">
        <f>приход!A62</f>
        <v>свежий огурец</v>
      </c>
      <c r="B88" s="91">
        <v>1000</v>
      </c>
      <c r="C88" s="67">
        <v>3</v>
      </c>
      <c r="G88" s="6" t="str">
        <f t="shared" si="0"/>
        <v>свежий огурец</v>
      </c>
      <c r="H88" s="91">
        <v>1000</v>
      </c>
      <c r="I88" s="67">
        <v>3</v>
      </c>
    </row>
    <row r="89" spans="1:9" ht="23.25">
      <c r="A89" s="6" t="str">
        <f>приход!A63</f>
        <v>томат паста</v>
      </c>
      <c r="B89" s="91">
        <v>1000</v>
      </c>
      <c r="C89" s="67">
        <v>3</v>
      </c>
      <c r="G89" s="6" t="str">
        <f t="shared" si="0"/>
        <v>томат паста</v>
      </c>
      <c r="H89" s="91">
        <v>1000</v>
      </c>
      <c r="I89" s="67">
        <v>3</v>
      </c>
    </row>
    <row r="90" spans="1:9" ht="23.25">
      <c r="A90" s="6" t="str">
        <f>приход!A64</f>
        <v>Золотой шар</v>
      </c>
      <c r="B90" s="91">
        <v>1000</v>
      </c>
      <c r="C90" s="67">
        <v>3</v>
      </c>
      <c r="G90" s="6" t="str">
        <f t="shared" si="0"/>
        <v>Золотой шар</v>
      </c>
      <c r="H90" s="91">
        <v>1000</v>
      </c>
      <c r="I90" s="67">
        <v>3</v>
      </c>
    </row>
    <row r="91" spans="1:9" ht="23.25">
      <c r="A91" s="6" t="str">
        <f>приход!A65</f>
        <v>аскорбиновая кислота</v>
      </c>
      <c r="B91" s="91">
        <v>1000</v>
      </c>
      <c r="C91" s="67">
        <v>3</v>
      </c>
      <c r="G91" s="6" t="str">
        <f t="shared" si="0"/>
        <v>аскорбиновая кислота</v>
      </c>
      <c r="H91" s="91">
        <v>1000</v>
      </c>
      <c r="I91" s="67">
        <v>3</v>
      </c>
    </row>
    <row r="92" spans="1:9" ht="23.25">
      <c r="A92" s="6" t="str">
        <f>приход!A66</f>
        <v>соль</v>
      </c>
      <c r="B92" s="91">
        <v>1000</v>
      </c>
      <c r="C92" s="67">
        <v>3</v>
      </c>
      <c r="G92" s="6" t="str">
        <f t="shared" si="0"/>
        <v>соль</v>
      </c>
      <c r="H92" s="91">
        <v>1000</v>
      </c>
      <c r="I92" s="67">
        <v>3</v>
      </c>
    </row>
    <row r="93" spans="1:9" ht="23.25">
      <c r="A93" s="6" t="str">
        <f>приход!A67</f>
        <v>чай</v>
      </c>
      <c r="B93" s="91">
        <v>1000</v>
      </c>
      <c r="C93" s="67">
        <v>3</v>
      </c>
      <c r="G93" s="6" t="str">
        <f t="shared" si="0"/>
        <v>чай</v>
      </c>
      <c r="H93" s="91">
        <v>1000</v>
      </c>
      <c r="I93" s="67">
        <v>3</v>
      </c>
    </row>
    <row r="94" spans="1:9" ht="23.25">
      <c r="A94" s="6" t="str">
        <f>приход!A68</f>
        <v>какао</v>
      </c>
      <c r="B94" s="91">
        <v>1000</v>
      </c>
      <c r="C94" s="67">
        <v>3</v>
      </c>
      <c r="G94" s="6" t="str">
        <f t="shared" si="0"/>
        <v>какао</v>
      </c>
      <c r="H94" s="91">
        <v>1000</v>
      </c>
      <c r="I94" s="67">
        <v>3</v>
      </c>
    </row>
    <row r="95" spans="1:9" ht="23.25">
      <c r="A95" s="6" t="str">
        <f>приход!A69</f>
        <v>кофейный напиток</v>
      </c>
      <c r="B95" s="91">
        <v>1000</v>
      </c>
      <c r="C95" s="67">
        <v>3</v>
      </c>
      <c r="G95" s="6" t="str">
        <f t="shared" si="0"/>
        <v>кофейный напиток</v>
      </c>
      <c r="H95" s="91">
        <v>1000</v>
      </c>
      <c r="I95" s="67">
        <v>3</v>
      </c>
    </row>
    <row r="96" spans="1:9" ht="23.25">
      <c r="A96" s="6" t="str">
        <f>приход!A70</f>
        <v>сахарный песок</v>
      </c>
      <c r="B96" s="91">
        <v>1000</v>
      </c>
      <c r="C96" s="67">
        <v>3</v>
      </c>
      <c r="G96" s="6" t="str">
        <f t="shared" si="0"/>
        <v>сахарный песок</v>
      </c>
      <c r="H96" s="91">
        <v>1000</v>
      </c>
      <c r="I96" s="67">
        <v>3</v>
      </c>
    </row>
    <row r="97" spans="1:9" ht="23.25">
      <c r="A97" s="6" t="str">
        <f>приход!A71</f>
        <v>лавровый лист</v>
      </c>
      <c r="B97" s="91">
        <v>10</v>
      </c>
      <c r="C97" s="67">
        <v>3</v>
      </c>
      <c r="G97" s="6" t="str">
        <f aca="true" t="shared" si="1" ref="G97:G116">A97</f>
        <v>лавровый лист</v>
      </c>
      <c r="H97" s="91">
        <v>100</v>
      </c>
      <c r="I97" s="67">
        <v>3</v>
      </c>
    </row>
    <row r="98" spans="1:9" ht="23.25">
      <c r="A98" s="6" t="str">
        <f>приход!A72</f>
        <v>вафли</v>
      </c>
      <c r="B98" s="91">
        <v>1000</v>
      </c>
      <c r="C98" s="67">
        <v>3</v>
      </c>
      <c r="G98" s="6" t="str">
        <f t="shared" si="1"/>
        <v>вафли</v>
      </c>
      <c r="H98" s="91">
        <v>1000</v>
      </c>
      <c r="I98" s="67">
        <v>3</v>
      </c>
    </row>
    <row r="99" spans="1:9" ht="23.25">
      <c r="A99" s="6" t="str">
        <f>приход!A73</f>
        <v>пряники</v>
      </c>
      <c r="B99" s="91">
        <v>1000</v>
      </c>
      <c r="C99" s="67">
        <v>3</v>
      </c>
      <c r="G99" s="6" t="str">
        <f t="shared" si="1"/>
        <v>пряники</v>
      </c>
      <c r="H99" s="91">
        <v>1000</v>
      </c>
      <c r="I99" s="67">
        <v>3</v>
      </c>
    </row>
    <row r="100" spans="1:9" ht="23.25">
      <c r="A100" s="6" t="str">
        <f>приход!A74</f>
        <v>печенье</v>
      </c>
      <c r="B100" s="91">
        <v>1000</v>
      </c>
      <c r="C100" s="67">
        <v>3</v>
      </c>
      <c r="G100" s="6" t="str">
        <f t="shared" si="1"/>
        <v>печенье</v>
      </c>
      <c r="H100" s="91">
        <v>1000</v>
      </c>
      <c r="I100" s="67">
        <v>3</v>
      </c>
    </row>
    <row r="101" spans="1:9" ht="23.25">
      <c r="A101" s="6" t="str">
        <f>приход!A75</f>
        <v>шоколад 100 гр.</v>
      </c>
      <c r="B101" s="91">
        <v>1000</v>
      </c>
      <c r="C101" s="67">
        <v>3</v>
      </c>
      <c r="G101" s="6" t="str">
        <f t="shared" si="1"/>
        <v>шоколад 100 гр.</v>
      </c>
      <c r="H101" s="91">
        <v>1000</v>
      </c>
      <c r="I101" s="67">
        <v>3</v>
      </c>
    </row>
    <row r="102" spans="1:9" ht="23.25">
      <c r="A102" s="6" t="str">
        <f>приход!A76</f>
        <v>шоколад 50 гр.</v>
      </c>
      <c r="B102" s="91">
        <v>1000</v>
      </c>
      <c r="C102" s="67">
        <v>3</v>
      </c>
      <c r="G102" s="6" t="str">
        <f t="shared" si="1"/>
        <v>шоколад 50 гр.</v>
      </c>
      <c r="H102" s="91">
        <v>1000</v>
      </c>
      <c r="I102" s="67">
        <v>3</v>
      </c>
    </row>
    <row r="103" spans="1:9" ht="23.25">
      <c r="A103" s="6" t="str">
        <f>приход!A77</f>
        <v>шоколад 25 гр.</v>
      </c>
      <c r="B103" s="91">
        <v>1000</v>
      </c>
      <c r="C103" s="67">
        <v>3</v>
      </c>
      <c r="G103" s="6" t="str">
        <f t="shared" si="1"/>
        <v>шоколад 25 гр.</v>
      </c>
      <c r="H103" s="91">
        <v>1000</v>
      </c>
      <c r="I103" s="67">
        <v>3</v>
      </c>
    </row>
    <row r="104" spans="1:9" ht="23.25">
      <c r="A104" s="6" t="str">
        <f>приход!A78</f>
        <v>конфеты шок.</v>
      </c>
      <c r="B104" s="91">
        <v>1000</v>
      </c>
      <c r="C104" s="67">
        <v>3</v>
      </c>
      <c r="G104" s="6" t="str">
        <f t="shared" si="1"/>
        <v>конфеты шок.</v>
      </c>
      <c r="H104" s="91">
        <v>1000</v>
      </c>
      <c r="I104" s="67">
        <v>3</v>
      </c>
    </row>
    <row r="105" spans="1:9" ht="23.25">
      <c r="A105" s="6" t="str">
        <f>приход!A79</f>
        <v>зефир</v>
      </c>
      <c r="B105" s="91">
        <v>1000</v>
      </c>
      <c r="C105" s="67">
        <v>3</v>
      </c>
      <c r="G105" s="6" t="str">
        <f t="shared" si="1"/>
        <v>зефир</v>
      </c>
      <c r="H105" s="91">
        <v>1000</v>
      </c>
      <c r="I105" s="67">
        <v>3</v>
      </c>
    </row>
    <row r="106" spans="1:9" ht="23.25">
      <c r="A106" s="6" t="str">
        <f>приход!A80</f>
        <v>джем, повидло</v>
      </c>
      <c r="B106" s="91">
        <v>1000</v>
      </c>
      <c r="C106" s="67">
        <v>3</v>
      </c>
      <c r="G106" s="6" t="str">
        <f t="shared" si="1"/>
        <v>джем, повидло</v>
      </c>
      <c r="H106" s="91">
        <v>1000</v>
      </c>
      <c r="I106" s="67">
        <v>3</v>
      </c>
    </row>
    <row r="107" spans="1:9" ht="23.25">
      <c r="A107" s="6">
        <f>приход!A81</f>
        <v>1</v>
      </c>
      <c r="B107" s="91">
        <v>1000</v>
      </c>
      <c r="C107" s="67">
        <v>3</v>
      </c>
      <c r="G107" s="6"/>
      <c r="H107" s="91"/>
      <c r="I107" s="67"/>
    </row>
    <row r="108" spans="1:9" ht="23.25">
      <c r="A108" s="6">
        <f>приход!A82</f>
        <v>2</v>
      </c>
      <c r="B108" s="91">
        <v>1000</v>
      </c>
      <c r="C108" s="67">
        <v>3</v>
      </c>
      <c r="G108" s="6"/>
      <c r="H108" s="91"/>
      <c r="I108" s="67"/>
    </row>
    <row r="109" spans="1:9" ht="23.25">
      <c r="A109" s="6">
        <f>приход!A83</f>
        <v>3</v>
      </c>
      <c r="B109" s="91">
        <v>1000</v>
      </c>
      <c r="C109" s="67">
        <v>3</v>
      </c>
      <c r="G109" s="6"/>
      <c r="H109" s="91"/>
      <c r="I109" s="67"/>
    </row>
    <row r="110" spans="1:9" ht="23.25">
      <c r="A110" s="6">
        <f>приход!A84</f>
        <v>4</v>
      </c>
      <c r="B110" s="91">
        <v>1000</v>
      </c>
      <c r="C110" s="67">
        <v>3</v>
      </c>
      <c r="G110" s="6"/>
      <c r="H110" s="91"/>
      <c r="I110" s="67"/>
    </row>
    <row r="111" spans="1:9" ht="23.25">
      <c r="A111" s="6">
        <f>приход!A85</f>
        <v>5</v>
      </c>
      <c r="B111" s="91">
        <v>1000</v>
      </c>
      <c r="C111" s="67">
        <v>3</v>
      </c>
      <c r="G111" s="6"/>
      <c r="H111" s="91"/>
      <c r="I111" s="67"/>
    </row>
    <row r="112" spans="1:9" ht="23.25">
      <c r="A112" s="6">
        <f>приход!A86</f>
        <v>6</v>
      </c>
      <c r="B112" s="91">
        <v>1000</v>
      </c>
      <c r="C112" s="67">
        <v>3</v>
      </c>
      <c r="G112" s="6"/>
      <c r="H112" s="91"/>
      <c r="I112" s="67"/>
    </row>
    <row r="113" spans="1:9" ht="23.25">
      <c r="A113" s="6">
        <f>приход!A87</f>
        <v>7</v>
      </c>
      <c r="B113" s="91">
        <v>1000</v>
      </c>
      <c r="C113" s="67">
        <v>3</v>
      </c>
      <c r="G113" s="6"/>
      <c r="H113" s="91"/>
      <c r="I113" s="67"/>
    </row>
    <row r="114" spans="1:9" ht="23.25">
      <c r="A114" s="6">
        <f>приход!A88</f>
        <v>8</v>
      </c>
      <c r="B114" s="91">
        <v>1000</v>
      </c>
      <c r="C114" s="67">
        <v>3</v>
      </c>
      <c r="G114" s="6"/>
      <c r="H114" s="91"/>
      <c r="I114" s="67"/>
    </row>
    <row r="115" spans="1:9" ht="23.25">
      <c r="A115" s="6">
        <f>приход!A89</f>
        <v>9</v>
      </c>
      <c r="B115" s="91">
        <v>1000</v>
      </c>
      <c r="C115" s="67">
        <v>3</v>
      </c>
      <c r="G115" s="6">
        <f t="shared" si="1"/>
        <v>9</v>
      </c>
      <c r="H115" s="91">
        <v>1000</v>
      </c>
      <c r="I115" s="67">
        <v>3</v>
      </c>
    </row>
    <row r="116" spans="1:9" ht="23.25">
      <c r="A116" s="6">
        <f>приход!A90</f>
        <v>10</v>
      </c>
      <c r="B116" s="91">
        <v>1000</v>
      </c>
      <c r="C116" s="67">
        <v>3</v>
      </c>
      <c r="G116" s="6">
        <f t="shared" si="1"/>
        <v>10</v>
      </c>
      <c r="H116" s="91">
        <v>1000</v>
      </c>
      <c r="I116" s="67">
        <v>3</v>
      </c>
    </row>
    <row r="117" spans="1:3" ht="23.25">
      <c r="A117" s="6">
        <f>приход!A91</f>
        <v>0</v>
      </c>
      <c r="B117" s="91">
        <v>1000</v>
      </c>
      <c r="C117" s="67">
        <v>3</v>
      </c>
    </row>
    <row r="118" spans="1:3" ht="23.25" hidden="1">
      <c r="A118" s="6">
        <f>приход!A92</f>
        <v>0</v>
      </c>
      <c r="B118" s="91">
        <v>1000</v>
      </c>
      <c r="C118" s="67">
        <v>3</v>
      </c>
    </row>
    <row r="119" spans="1:3" ht="23.25" hidden="1">
      <c r="A119" s="6">
        <f>приход!A93</f>
        <v>0</v>
      </c>
      <c r="B119" s="91">
        <v>1000</v>
      </c>
      <c r="C119" s="67">
        <v>3</v>
      </c>
    </row>
    <row r="120" spans="1:3" ht="23.25" hidden="1">
      <c r="A120" s="6">
        <f>приход!A94</f>
        <v>0</v>
      </c>
      <c r="B120" s="91">
        <v>1000</v>
      </c>
      <c r="C120" s="67">
        <v>3</v>
      </c>
    </row>
    <row r="121" spans="1:3" ht="23.25" hidden="1">
      <c r="A121" s="6">
        <f>приход!A95</f>
        <v>0</v>
      </c>
      <c r="B121" s="91">
        <v>1000</v>
      </c>
      <c r="C121" s="67">
        <v>3</v>
      </c>
    </row>
    <row r="122" spans="1:3" ht="23.25" hidden="1">
      <c r="A122" s="6">
        <f>приход!A96</f>
        <v>0</v>
      </c>
      <c r="B122" s="91">
        <v>1000</v>
      </c>
      <c r="C122" s="67">
        <v>3</v>
      </c>
    </row>
    <row r="123" spans="1:3" ht="23.25" hidden="1">
      <c r="A123" s="6">
        <f>приход!A97</f>
        <v>0</v>
      </c>
      <c r="B123" s="91">
        <v>1000</v>
      </c>
      <c r="C123" s="67">
        <v>3</v>
      </c>
    </row>
    <row r="124" spans="1:3" ht="23.25" hidden="1">
      <c r="A124" s="6">
        <f>приход!A98</f>
        <v>0</v>
      </c>
      <c r="B124" s="91">
        <v>1000</v>
      </c>
      <c r="C124" s="67">
        <v>3</v>
      </c>
    </row>
    <row r="125" spans="1:3" ht="23.25" hidden="1">
      <c r="A125" s="6">
        <f>приход!A99</f>
        <v>0</v>
      </c>
      <c r="B125" s="91">
        <v>1000</v>
      </c>
      <c r="C125" s="67">
        <v>3</v>
      </c>
    </row>
    <row r="126" spans="1:3" ht="23.25" hidden="1">
      <c r="A126" s="6">
        <f>приход!A100</f>
        <v>0</v>
      </c>
      <c r="B126" s="91">
        <v>1000</v>
      </c>
      <c r="C126" s="67">
        <v>3</v>
      </c>
    </row>
    <row r="127" spans="1:3" ht="23.25" hidden="1">
      <c r="A127" s="6">
        <f>приход!A101</f>
        <v>0</v>
      </c>
      <c r="B127" s="91">
        <v>1000</v>
      </c>
      <c r="C127" s="67">
        <v>3</v>
      </c>
    </row>
    <row r="128" spans="1:3" ht="23.25" hidden="1">
      <c r="A128" s="6">
        <f>приход!A102</f>
        <v>0</v>
      </c>
      <c r="B128" s="91">
        <v>1000</v>
      </c>
      <c r="C128" s="67">
        <v>3</v>
      </c>
    </row>
    <row r="129" spans="1:3" ht="23.25" hidden="1">
      <c r="A129" s="6">
        <f>приход!A103</f>
        <v>0</v>
      </c>
      <c r="B129" s="91">
        <v>1000</v>
      </c>
      <c r="C129" s="67">
        <v>3</v>
      </c>
    </row>
  </sheetData>
  <sheetProtection password="BF55" sheet="1" formatCells="0" formatColumns="0" formatRows="0" sort="0" autoFilter="0" pivotTables="0"/>
  <mergeCells count="6">
    <mergeCell ref="A29:A31"/>
    <mergeCell ref="B29:B31"/>
    <mergeCell ref="G29:G31"/>
    <mergeCell ref="H29:H31"/>
    <mergeCell ref="I29:I31"/>
    <mergeCell ref="C29:C31"/>
  </mergeCells>
  <printOptions/>
  <pageMargins left="1.1811023622047245" right="0.5905511811023623" top="0.7874015748031497" bottom="0.7874015748031497" header="0.31496062992125984" footer="0.31496062992125984"/>
  <pageSetup fitToHeight="2" fitToWidth="1" horizontalDpi="180" verticalDpi="180" orientation="portrait" paperSize="9" scale="50" r:id="rId1"/>
  <rowBreaks count="1" manualBreakCount="1">
    <brk id="43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rgb="FFFF0000"/>
    <pageSetUpPr fitToPage="1"/>
  </sheetPr>
  <dimension ref="A1:AI98"/>
  <sheetViews>
    <sheetView zoomScale="70" zoomScaleNormal="7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2" sqref="P2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2.8515625" style="73" customWidth="1"/>
    <col min="4" max="4" width="15.00390625" style="73" customWidth="1"/>
    <col min="5" max="5" width="14.8515625" style="73" customWidth="1"/>
    <col min="6" max="6" width="14.57421875" style="73" customWidth="1"/>
    <col min="7" max="7" width="13.8515625" style="73" customWidth="1"/>
    <col min="8" max="8" width="15.28125" style="73" customWidth="1"/>
    <col min="9" max="9" width="15.421875" style="73" customWidth="1"/>
    <col min="10" max="10" width="13.57421875" style="73" customWidth="1"/>
    <col min="11" max="11" width="14.8515625" style="73" customWidth="1"/>
    <col min="12" max="12" width="13.57421875" style="73" customWidth="1"/>
    <col min="13" max="13" width="14.7109375" style="73" customWidth="1"/>
    <col min="14" max="14" width="17.00390625" style="73" customWidth="1"/>
    <col min="15" max="15" width="16.8515625" style="73" customWidth="1"/>
    <col min="16" max="16" width="13.8515625" style="73" customWidth="1"/>
    <col min="17" max="17" width="13.421875" style="73" customWidth="1"/>
    <col min="18" max="20" width="9.140625" style="73" customWidth="1"/>
    <col min="21" max="21" width="17.00390625" style="73" customWidth="1"/>
    <col min="22" max="22" width="16.8515625" style="73" customWidth="1"/>
    <col min="23" max="33" width="9.140625" style="73" customWidth="1"/>
    <col min="34" max="34" width="15.8515625" style="73" customWidth="1"/>
    <col min="35" max="16384" width="9.140625" style="73" customWidth="1"/>
  </cols>
  <sheetData>
    <row r="1" spans="1:34" ht="48" customHeight="1">
      <c r="A1" s="70"/>
      <c r="B1" s="233" t="s">
        <v>90</v>
      </c>
      <c r="C1" s="234"/>
      <c r="D1" s="71">
        <v>1</v>
      </c>
      <c r="E1" s="72"/>
      <c r="F1" s="71"/>
      <c r="G1" s="72"/>
      <c r="H1" s="71"/>
      <c r="I1" s="72"/>
      <c r="J1" s="71"/>
      <c r="K1" s="72"/>
      <c r="L1" s="71"/>
      <c r="M1" s="72"/>
      <c r="N1" s="70" t="s">
        <v>179</v>
      </c>
      <c r="O1" s="70" t="s">
        <v>91</v>
      </c>
      <c r="P1" s="72"/>
      <c r="Q1" s="72"/>
      <c r="R1" s="72"/>
      <c r="S1" s="72"/>
      <c r="T1" s="72"/>
      <c r="U1" s="70" t="s">
        <v>178</v>
      </c>
      <c r="V1" s="70" t="s">
        <v>91</v>
      </c>
      <c r="W1" s="72">
        <v>30</v>
      </c>
      <c r="X1" s="72">
        <v>31</v>
      </c>
      <c r="Y1" s="72"/>
      <c r="Z1" s="72"/>
      <c r="AA1" s="72"/>
      <c r="AB1" s="72"/>
      <c r="AC1" s="72"/>
      <c r="AD1" s="72"/>
      <c r="AE1" s="72"/>
      <c r="AF1" s="72"/>
      <c r="AG1" s="70" t="s">
        <v>92</v>
      </c>
      <c r="AH1" s="70" t="s">
        <v>91</v>
      </c>
    </row>
    <row r="2" spans="1:34" ht="31.5" customHeight="1">
      <c r="A2" s="70"/>
      <c r="B2" s="233" t="s">
        <v>93</v>
      </c>
      <c r="C2" s="234"/>
      <c r="D2" s="71">
        <v>15</v>
      </c>
      <c r="E2" s="72"/>
      <c r="F2" s="72"/>
      <c r="G2" s="72"/>
      <c r="H2" s="72"/>
      <c r="I2" s="72"/>
      <c r="J2" s="72"/>
      <c r="K2" s="72"/>
      <c r="L2" s="72"/>
      <c r="M2" s="72"/>
      <c r="N2" s="70">
        <f>SUM(D2:M2)</f>
        <v>15</v>
      </c>
      <c r="O2" s="70">
        <f>ROUND(N2/COUNT($D$1:$M$1),AI2)</f>
        <v>15</v>
      </c>
      <c r="P2" s="72"/>
      <c r="Q2" s="72"/>
      <c r="R2" s="72"/>
      <c r="S2" s="72"/>
      <c r="T2" s="72"/>
      <c r="U2" s="70">
        <f>N2+SUM(P2:T2)</f>
        <v>15</v>
      </c>
      <c r="V2" s="70">
        <f>ROUND((U2/(COUNT($D$1:$M$1)+COUNT($P$1:$T$1))),$AI$4)</f>
        <v>15</v>
      </c>
      <c r="W2" s="72">
        <v>30</v>
      </c>
      <c r="X2" s="72">
        <v>30</v>
      </c>
      <c r="Y2" s="72"/>
      <c r="Z2" s="72"/>
      <c r="AA2" s="72"/>
      <c r="AB2" s="72"/>
      <c r="AC2" s="72"/>
      <c r="AD2" s="72"/>
      <c r="AE2" s="72"/>
      <c r="AF2" s="72"/>
      <c r="AG2" s="70">
        <f>U2+SUM(W2:AF2)</f>
        <v>75</v>
      </c>
      <c r="AH2" s="70">
        <f>ROUND(AG2/(COUNT($D$1:$M$1)+COUNT($P$1:$T$1)+COUNT($W$1:$AF$1)),$AI$4)</f>
        <v>25</v>
      </c>
    </row>
    <row r="3" spans="1:34" ht="18">
      <c r="A3" s="70" t="s">
        <v>94</v>
      </c>
      <c r="B3" s="70" t="s">
        <v>95</v>
      </c>
      <c r="C3" s="74" t="s">
        <v>96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5" ht="45.75" customHeight="1">
      <c r="A4" s="76">
        <v>1</v>
      </c>
      <c r="B4" s="77" t="str">
        <f>приход!A6</f>
        <v>Мясо (говядина 1 кат. бескостная, говядина 1 кат. на костях.)</v>
      </c>
      <c r="C4" s="146">
        <v>50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165">
        <f aca="true" t="shared" si="0" ref="N4:N21">SUM(D4:M4)</f>
        <v>0</v>
      </c>
      <c r="O4" s="165">
        <f>ROUND(N4/COUNT($D$1:$M$1),$AI$4)</f>
        <v>0</v>
      </c>
      <c r="P4" s="78"/>
      <c r="Q4" s="78"/>
      <c r="R4" s="78"/>
      <c r="S4" s="78"/>
      <c r="T4" s="78"/>
      <c r="U4" s="165">
        <f>N4+SUM(P4:T4)</f>
        <v>0</v>
      </c>
      <c r="V4" s="165">
        <f>ROUND((U4/(COUNT($D$1:$M$1)+COUNT($P$1:$T$1))),$AI$4)</f>
        <v>0</v>
      </c>
      <c r="W4" s="78"/>
      <c r="X4" s="78"/>
      <c r="Y4" s="78"/>
      <c r="Z4" s="78"/>
      <c r="AA4" s="78"/>
      <c r="AB4" s="78"/>
      <c r="AC4" s="78"/>
      <c r="AD4" s="78"/>
      <c r="AE4" s="78"/>
      <c r="AF4" s="78"/>
      <c r="AG4" s="165">
        <f>U4+SUM(W4:AF4)</f>
        <v>0</v>
      </c>
      <c r="AH4" s="165">
        <f>ROUND(AG4/(COUNT($D$1:$M$1)+COUNT($P$1:$T$1)+COUNT($W$1:$AF$1)),$AI$4)</f>
        <v>0</v>
      </c>
      <c r="AI4" s="155">
        <v>3</v>
      </c>
    </row>
    <row r="5" spans="1:34" ht="19.5" customHeight="1">
      <c r="A5" s="76">
        <v>2</v>
      </c>
      <c r="B5" s="77" t="str">
        <f>приход!A7</f>
        <v>Птица</v>
      </c>
      <c r="C5" s="146">
        <v>23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165">
        <f t="shared" si="0"/>
        <v>0</v>
      </c>
      <c r="O5" s="165">
        <f aca="true" t="shared" si="1" ref="O5:O68">ROUND(N5/COUNT($D$1:$M$1),$AI$4)</f>
        <v>0</v>
      </c>
      <c r="P5" s="78"/>
      <c r="Q5" s="78"/>
      <c r="R5" s="78"/>
      <c r="S5" s="78"/>
      <c r="T5" s="78"/>
      <c r="U5" s="165">
        <f aca="true" t="shared" si="2" ref="U5:U68">N5+SUM(P5:T5)</f>
        <v>0</v>
      </c>
      <c r="V5" s="165">
        <f aca="true" t="shared" si="3" ref="V5:V68">ROUND((U5/(COUNT($D$1:$M$1)+COUNT($P$1:$T$1))),$AI$4)</f>
        <v>0</v>
      </c>
      <c r="W5" s="78"/>
      <c r="X5" s="78"/>
      <c r="Y5" s="78"/>
      <c r="Z5" s="78"/>
      <c r="AA5" s="78"/>
      <c r="AB5" s="78"/>
      <c r="AC5" s="78"/>
      <c r="AD5" s="78"/>
      <c r="AE5" s="78"/>
      <c r="AF5" s="78"/>
      <c r="AG5" s="165">
        <f aca="true" t="shared" si="4" ref="AG5:AG10">U5+SUM(W5:AF5)</f>
        <v>0</v>
      </c>
      <c r="AH5" s="165">
        <f aca="true" t="shared" si="5" ref="AH5:AH68">ROUND(AG5/(COUNT($D$1:$M$1)+COUNT($P$1:$T$1)+COUNT($W$1:$AF$1)),$AI$4)</f>
        <v>0</v>
      </c>
    </row>
    <row r="6" spans="1:34" ht="19.5" customHeight="1">
      <c r="A6" s="76">
        <v>3</v>
      </c>
      <c r="B6" s="77" t="str">
        <f>приход!A8</f>
        <v>Колбасные изделия</v>
      </c>
      <c r="C6" s="146">
        <v>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165">
        <f t="shared" si="0"/>
        <v>0</v>
      </c>
      <c r="O6" s="165">
        <f t="shared" si="1"/>
        <v>0</v>
      </c>
      <c r="P6" s="78"/>
      <c r="Q6" s="78"/>
      <c r="R6" s="78"/>
      <c r="S6" s="78"/>
      <c r="T6" s="78"/>
      <c r="U6" s="165">
        <f t="shared" si="2"/>
        <v>0</v>
      </c>
      <c r="V6" s="165">
        <f t="shared" si="3"/>
        <v>0</v>
      </c>
      <c r="W6" s="78"/>
      <c r="X6" s="78"/>
      <c r="Y6" s="78"/>
      <c r="Z6" s="78"/>
      <c r="AA6" s="78"/>
      <c r="AB6" s="78"/>
      <c r="AC6" s="78"/>
      <c r="AD6" s="78"/>
      <c r="AE6" s="78"/>
      <c r="AF6" s="78"/>
      <c r="AG6" s="165">
        <f t="shared" si="4"/>
        <v>0</v>
      </c>
      <c r="AH6" s="165">
        <f t="shared" si="5"/>
        <v>0</v>
      </c>
    </row>
    <row r="7" spans="1:34" ht="19.5" customHeight="1">
      <c r="A7" s="76">
        <v>4</v>
      </c>
      <c r="B7" s="77" t="str">
        <f>приход!A9</f>
        <v>Рыба</v>
      </c>
      <c r="C7" s="146">
        <v>35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165">
        <f t="shared" si="0"/>
        <v>0</v>
      </c>
      <c r="O7" s="165">
        <f t="shared" si="1"/>
        <v>0</v>
      </c>
      <c r="P7" s="78"/>
      <c r="Q7" s="78"/>
      <c r="R7" s="78"/>
      <c r="S7" s="78"/>
      <c r="T7" s="78"/>
      <c r="U7" s="165">
        <f t="shared" si="2"/>
        <v>0</v>
      </c>
      <c r="V7" s="165">
        <f t="shared" si="3"/>
        <v>0</v>
      </c>
      <c r="W7" s="78"/>
      <c r="X7" s="78"/>
      <c r="Y7" s="78"/>
      <c r="Z7" s="78"/>
      <c r="AA7" s="78"/>
      <c r="AB7" s="78"/>
      <c r="AC7" s="78"/>
      <c r="AD7" s="78"/>
      <c r="AE7" s="78"/>
      <c r="AF7" s="78"/>
      <c r="AG7" s="165">
        <f t="shared" si="4"/>
        <v>0</v>
      </c>
      <c r="AH7" s="165">
        <f t="shared" si="5"/>
        <v>0</v>
      </c>
    </row>
    <row r="8" spans="1:34" ht="19.5" customHeight="1">
      <c r="A8" s="76">
        <v>5</v>
      </c>
      <c r="B8" s="77" t="str">
        <f>приход!A10</f>
        <v>Сельдь</v>
      </c>
      <c r="C8" s="146"/>
      <c r="D8" s="78"/>
      <c r="E8" s="78"/>
      <c r="F8" s="78"/>
      <c r="G8" s="78"/>
      <c r="H8" s="78"/>
      <c r="I8" s="78"/>
      <c r="J8" s="78"/>
      <c r="K8" s="78"/>
      <c r="L8" s="78"/>
      <c r="M8" s="78"/>
      <c r="N8" s="165">
        <f t="shared" si="0"/>
        <v>0</v>
      </c>
      <c r="O8" s="165">
        <f t="shared" si="1"/>
        <v>0</v>
      </c>
      <c r="P8" s="78"/>
      <c r="Q8" s="78"/>
      <c r="R8" s="78"/>
      <c r="S8" s="78"/>
      <c r="T8" s="78"/>
      <c r="U8" s="165">
        <f t="shared" si="2"/>
        <v>0</v>
      </c>
      <c r="V8" s="165">
        <f t="shared" si="3"/>
        <v>0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165">
        <f t="shared" si="4"/>
        <v>0</v>
      </c>
      <c r="AH8" s="165">
        <f t="shared" si="5"/>
        <v>0</v>
      </c>
    </row>
    <row r="9" spans="1:34" ht="19.5" customHeight="1">
      <c r="A9" s="76">
        <v>6</v>
      </c>
      <c r="B9" s="77" t="str">
        <f>приход!A11</f>
        <v>Масло сливочное</v>
      </c>
      <c r="C9" s="146">
        <v>17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165">
        <f t="shared" si="0"/>
        <v>0</v>
      </c>
      <c r="O9" s="165">
        <f t="shared" si="1"/>
        <v>0</v>
      </c>
      <c r="P9" s="78"/>
      <c r="Q9" s="78"/>
      <c r="R9" s="78"/>
      <c r="S9" s="78"/>
      <c r="T9" s="78"/>
      <c r="U9" s="165">
        <f t="shared" si="2"/>
        <v>0</v>
      </c>
      <c r="V9" s="165">
        <f t="shared" si="3"/>
        <v>0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165">
        <f t="shared" si="4"/>
        <v>0</v>
      </c>
      <c r="AH9" s="165">
        <f t="shared" si="5"/>
        <v>0</v>
      </c>
    </row>
    <row r="10" spans="1:34" ht="19.5" customHeight="1">
      <c r="A10" s="76">
        <v>7</v>
      </c>
      <c r="B10" s="77" t="str">
        <f>приход!A12</f>
        <v>масло растительное</v>
      </c>
      <c r="C10" s="146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65">
        <f t="shared" si="0"/>
        <v>0</v>
      </c>
      <c r="O10" s="165">
        <f t="shared" si="1"/>
        <v>0</v>
      </c>
      <c r="P10" s="78"/>
      <c r="Q10" s="78"/>
      <c r="R10" s="78"/>
      <c r="S10" s="78"/>
      <c r="T10" s="78"/>
      <c r="U10" s="165">
        <f t="shared" si="2"/>
        <v>0</v>
      </c>
      <c r="V10" s="165">
        <f t="shared" si="3"/>
        <v>0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165">
        <f t="shared" si="4"/>
        <v>0</v>
      </c>
      <c r="AH10" s="165">
        <f t="shared" si="5"/>
        <v>0</v>
      </c>
    </row>
    <row r="11" spans="1:34" ht="19.5" customHeight="1">
      <c r="A11" s="76">
        <v>8</v>
      </c>
      <c r="B11" s="77" t="str">
        <f>приход!A13</f>
        <v>Молоко свежее</v>
      </c>
      <c r="C11" s="230">
        <v>280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227">
        <f>SUM(D11:M14)</f>
        <v>0</v>
      </c>
      <c r="O11" s="227">
        <f t="shared" si="1"/>
        <v>0</v>
      </c>
      <c r="P11" s="78"/>
      <c r="Q11" s="78"/>
      <c r="R11" s="78"/>
      <c r="S11" s="78"/>
      <c r="T11" s="78"/>
      <c r="U11" s="227">
        <f>N11+SUM(P11:T14)</f>
        <v>0</v>
      </c>
      <c r="V11" s="227">
        <f t="shared" si="3"/>
        <v>0</v>
      </c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227">
        <f>U11+SUM(W11:AF14)</f>
        <v>0</v>
      </c>
      <c r="AH11" s="227">
        <f t="shared" si="5"/>
        <v>0</v>
      </c>
    </row>
    <row r="12" spans="1:34" ht="19.5" customHeight="1">
      <c r="A12" s="76">
        <v>9</v>
      </c>
      <c r="B12" s="77" t="str">
        <f>приход!A14</f>
        <v>йогурт</v>
      </c>
      <c r="C12" s="23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28">
        <f t="shared" si="0"/>
        <v>0</v>
      </c>
      <c r="O12" s="228">
        <f t="shared" si="1"/>
        <v>0</v>
      </c>
      <c r="P12" s="78"/>
      <c r="Q12" s="78"/>
      <c r="R12" s="78"/>
      <c r="S12" s="78"/>
      <c r="T12" s="78"/>
      <c r="U12" s="228">
        <f t="shared" si="2"/>
        <v>0</v>
      </c>
      <c r="V12" s="228">
        <f t="shared" si="3"/>
        <v>0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228">
        <f aca="true" t="shared" si="6" ref="AG12:AG68">U12+SUM(W12:AF12)</f>
        <v>0</v>
      </c>
      <c r="AH12" s="228">
        <f t="shared" si="5"/>
        <v>0</v>
      </c>
    </row>
    <row r="13" spans="1:34" ht="19.5" customHeight="1">
      <c r="A13" s="76">
        <v>10</v>
      </c>
      <c r="B13" s="77" t="str">
        <f>приход!A15</f>
        <v>Молоко сгущеное</v>
      </c>
      <c r="C13" s="23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28">
        <f t="shared" si="0"/>
        <v>0</v>
      </c>
      <c r="O13" s="228">
        <f t="shared" si="1"/>
        <v>0</v>
      </c>
      <c r="P13" s="78"/>
      <c r="Q13" s="78"/>
      <c r="R13" s="78"/>
      <c r="S13" s="78"/>
      <c r="T13" s="78"/>
      <c r="U13" s="228">
        <f t="shared" si="2"/>
        <v>0</v>
      </c>
      <c r="V13" s="228">
        <f t="shared" si="3"/>
        <v>0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228">
        <f t="shared" si="6"/>
        <v>0</v>
      </c>
      <c r="AH13" s="228">
        <f t="shared" si="5"/>
        <v>0</v>
      </c>
    </row>
    <row r="14" spans="1:34" ht="19.5" customHeight="1">
      <c r="A14" s="76">
        <v>11</v>
      </c>
      <c r="B14" s="77" t="str">
        <f>приход!A16</f>
        <v>Молоко сухое</v>
      </c>
      <c r="C14" s="23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29">
        <f t="shared" si="0"/>
        <v>0</v>
      </c>
      <c r="O14" s="229">
        <f t="shared" si="1"/>
        <v>0</v>
      </c>
      <c r="P14" s="78"/>
      <c r="Q14" s="78"/>
      <c r="R14" s="78"/>
      <c r="S14" s="78"/>
      <c r="T14" s="78"/>
      <c r="U14" s="229">
        <f t="shared" si="2"/>
        <v>0</v>
      </c>
      <c r="V14" s="229">
        <f t="shared" si="3"/>
        <v>0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229">
        <f t="shared" si="6"/>
        <v>0</v>
      </c>
      <c r="AH14" s="229">
        <f t="shared" si="5"/>
        <v>0</v>
      </c>
    </row>
    <row r="15" spans="1:34" ht="19.5" customHeight="1">
      <c r="A15" s="76">
        <v>12</v>
      </c>
      <c r="B15" s="77" t="str">
        <f>приход!A17</f>
        <v>сметана</v>
      </c>
      <c r="C15" s="146">
        <v>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65">
        <f t="shared" si="0"/>
        <v>0</v>
      </c>
      <c r="O15" s="165">
        <f t="shared" si="1"/>
        <v>0</v>
      </c>
      <c r="P15" s="78"/>
      <c r="Q15" s="78"/>
      <c r="R15" s="78"/>
      <c r="S15" s="78"/>
      <c r="T15" s="78"/>
      <c r="U15" s="165">
        <f t="shared" si="2"/>
        <v>0</v>
      </c>
      <c r="V15" s="165">
        <f t="shared" si="3"/>
        <v>0</v>
      </c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165">
        <f t="shared" si="6"/>
        <v>0</v>
      </c>
      <c r="AH15" s="165">
        <f t="shared" si="5"/>
        <v>0</v>
      </c>
    </row>
    <row r="16" spans="1:34" ht="19.5" customHeight="1">
      <c r="A16" s="76">
        <v>13</v>
      </c>
      <c r="B16" s="77" t="str">
        <f>приход!A18</f>
        <v>Творог</v>
      </c>
      <c r="C16" s="146">
        <v>23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65">
        <f t="shared" si="0"/>
        <v>0</v>
      </c>
      <c r="O16" s="165">
        <f t="shared" si="1"/>
        <v>0</v>
      </c>
      <c r="P16" s="78"/>
      <c r="Q16" s="78"/>
      <c r="R16" s="78"/>
      <c r="S16" s="78"/>
      <c r="T16" s="78"/>
      <c r="U16" s="165">
        <f t="shared" si="2"/>
        <v>0</v>
      </c>
      <c r="V16" s="165">
        <f t="shared" si="3"/>
        <v>0</v>
      </c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165">
        <f t="shared" si="6"/>
        <v>0</v>
      </c>
      <c r="AH16" s="165">
        <f t="shared" si="5"/>
        <v>0</v>
      </c>
    </row>
    <row r="17" spans="1:34" ht="19.5" customHeight="1">
      <c r="A17" s="76">
        <v>14</v>
      </c>
      <c r="B17" s="77" t="str">
        <f>приход!A19</f>
        <v>Сыр</v>
      </c>
      <c r="C17" s="146">
        <v>4.6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65">
        <f t="shared" si="0"/>
        <v>0</v>
      </c>
      <c r="O17" s="165">
        <f t="shared" si="1"/>
        <v>0</v>
      </c>
      <c r="P17" s="78"/>
      <c r="Q17" s="78"/>
      <c r="R17" s="78"/>
      <c r="S17" s="78"/>
      <c r="T17" s="78"/>
      <c r="U17" s="165">
        <f t="shared" si="2"/>
        <v>0</v>
      </c>
      <c r="V17" s="165">
        <f t="shared" si="3"/>
        <v>0</v>
      </c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165">
        <f t="shared" si="6"/>
        <v>0</v>
      </c>
      <c r="AH17" s="165">
        <f t="shared" si="5"/>
        <v>0</v>
      </c>
    </row>
    <row r="18" spans="1:34" ht="19.5" customHeight="1">
      <c r="A18" s="76">
        <v>15</v>
      </c>
      <c r="B18" s="77" t="str">
        <f>приход!A20</f>
        <v>яйцо (шт.)</v>
      </c>
      <c r="C18" s="146">
        <v>0.4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165">
        <f t="shared" si="0"/>
        <v>0</v>
      </c>
      <c r="O18" s="165">
        <f t="shared" si="1"/>
        <v>0</v>
      </c>
      <c r="P18" s="78"/>
      <c r="Q18" s="78"/>
      <c r="R18" s="78"/>
      <c r="S18" s="78"/>
      <c r="T18" s="78"/>
      <c r="U18" s="165">
        <f t="shared" si="2"/>
        <v>0</v>
      </c>
      <c r="V18" s="165">
        <f t="shared" si="3"/>
        <v>0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165">
        <f t="shared" si="6"/>
        <v>0</v>
      </c>
      <c r="AH18" s="165">
        <f t="shared" si="5"/>
        <v>0</v>
      </c>
    </row>
    <row r="19" spans="1:34" ht="19.5" customHeight="1">
      <c r="A19" s="76">
        <v>16</v>
      </c>
      <c r="B19" s="77" t="str">
        <f>приход!A21</f>
        <v>дрожжи</v>
      </c>
      <c r="C19" s="146">
        <v>0.3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65">
        <f t="shared" si="0"/>
        <v>0</v>
      </c>
      <c r="O19" s="165">
        <f t="shared" si="1"/>
        <v>0</v>
      </c>
      <c r="P19" s="78"/>
      <c r="Q19" s="78"/>
      <c r="R19" s="78"/>
      <c r="S19" s="78"/>
      <c r="T19" s="78"/>
      <c r="U19" s="165">
        <f t="shared" si="2"/>
        <v>0</v>
      </c>
      <c r="V19" s="165">
        <f t="shared" si="3"/>
        <v>0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165">
        <f t="shared" si="6"/>
        <v>0</v>
      </c>
      <c r="AH19" s="165">
        <f t="shared" si="5"/>
        <v>0</v>
      </c>
    </row>
    <row r="20" spans="1:34" ht="19.5" customHeight="1">
      <c r="A20" s="76">
        <v>17</v>
      </c>
      <c r="B20" s="77" t="str">
        <f>приход!A22</f>
        <v>мука пшеничная</v>
      </c>
      <c r="C20" s="146">
        <v>15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165">
        <f t="shared" si="0"/>
        <v>0</v>
      </c>
      <c r="O20" s="165">
        <f t="shared" si="1"/>
        <v>0</v>
      </c>
      <c r="P20" s="78"/>
      <c r="Q20" s="78"/>
      <c r="R20" s="78"/>
      <c r="S20" s="78"/>
      <c r="T20" s="78"/>
      <c r="U20" s="165">
        <f t="shared" si="2"/>
        <v>0</v>
      </c>
      <c r="V20" s="165">
        <f t="shared" si="3"/>
        <v>0</v>
      </c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165">
        <f t="shared" si="6"/>
        <v>0</v>
      </c>
      <c r="AH20" s="165">
        <f t="shared" si="5"/>
        <v>0</v>
      </c>
    </row>
    <row r="21" spans="1:34" ht="19.5" customHeight="1">
      <c r="A21" s="76">
        <v>18</v>
      </c>
      <c r="B21" s="77" t="str">
        <f>приход!A23</f>
        <v>макаронные изделия</v>
      </c>
      <c r="C21" s="146">
        <v>6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165">
        <f t="shared" si="0"/>
        <v>0</v>
      </c>
      <c r="O21" s="165">
        <f t="shared" si="1"/>
        <v>0</v>
      </c>
      <c r="P21" s="78"/>
      <c r="Q21" s="78"/>
      <c r="R21" s="78"/>
      <c r="S21" s="78"/>
      <c r="T21" s="78"/>
      <c r="U21" s="165">
        <f t="shared" si="2"/>
        <v>0</v>
      </c>
      <c r="V21" s="165">
        <f t="shared" si="3"/>
        <v>0</v>
      </c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165">
        <f t="shared" si="6"/>
        <v>0</v>
      </c>
      <c r="AH21" s="165">
        <f t="shared" si="5"/>
        <v>0</v>
      </c>
    </row>
    <row r="22" spans="1:34" ht="19.5" customHeight="1">
      <c r="A22" s="76">
        <v>19</v>
      </c>
      <c r="B22" s="77" t="str">
        <f>приход!A24</f>
        <v>крупа геркулес</v>
      </c>
      <c r="C22" s="230">
        <v>27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227">
        <f>SUM(D22:M30)</f>
        <v>0</v>
      </c>
      <c r="O22" s="227">
        <f t="shared" si="1"/>
        <v>0</v>
      </c>
      <c r="P22" s="78"/>
      <c r="Q22" s="78"/>
      <c r="R22" s="78"/>
      <c r="S22" s="78"/>
      <c r="T22" s="78"/>
      <c r="U22" s="227">
        <f>N22+SUM(P22:T30)</f>
        <v>0</v>
      </c>
      <c r="V22" s="227">
        <f t="shared" si="3"/>
        <v>0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227">
        <f>U22+SUM(W22:AF30)</f>
        <v>0</v>
      </c>
      <c r="AH22" s="227">
        <f t="shared" si="5"/>
        <v>0</v>
      </c>
    </row>
    <row r="23" spans="1:34" ht="19.5" customHeight="1">
      <c r="A23" s="76">
        <v>20</v>
      </c>
      <c r="B23" s="77" t="str">
        <f>приход!A25</f>
        <v>крупа рисовая</v>
      </c>
      <c r="C23" s="23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228"/>
      <c r="O23" s="228">
        <f t="shared" si="1"/>
        <v>0</v>
      </c>
      <c r="P23" s="78"/>
      <c r="Q23" s="78"/>
      <c r="R23" s="78"/>
      <c r="S23" s="78"/>
      <c r="T23" s="78"/>
      <c r="U23" s="228">
        <f t="shared" si="2"/>
        <v>0</v>
      </c>
      <c r="V23" s="228">
        <f t="shared" si="3"/>
        <v>0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228">
        <f t="shared" si="6"/>
        <v>0</v>
      </c>
      <c r="AH23" s="228">
        <f t="shared" si="5"/>
        <v>0</v>
      </c>
    </row>
    <row r="24" spans="1:34" ht="19.5" customHeight="1">
      <c r="A24" s="76">
        <v>21</v>
      </c>
      <c r="B24" s="77" t="str">
        <f>приход!A26</f>
        <v>крупа манная</v>
      </c>
      <c r="C24" s="23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28"/>
      <c r="O24" s="228">
        <f t="shared" si="1"/>
        <v>0</v>
      </c>
      <c r="P24" s="78"/>
      <c r="Q24" s="78"/>
      <c r="R24" s="78"/>
      <c r="S24" s="78"/>
      <c r="T24" s="78"/>
      <c r="U24" s="228">
        <f t="shared" si="2"/>
        <v>0</v>
      </c>
      <c r="V24" s="228">
        <f t="shared" si="3"/>
        <v>0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228">
        <f t="shared" si="6"/>
        <v>0</v>
      </c>
      <c r="AH24" s="228">
        <f t="shared" si="5"/>
        <v>0</v>
      </c>
    </row>
    <row r="25" spans="1:34" ht="19.5" customHeight="1">
      <c r="A25" s="76">
        <v>22</v>
      </c>
      <c r="B25" s="77" t="str">
        <f>приход!A27</f>
        <v>крупа гречневая</v>
      </c>
      <c r="C25" s="23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228"/>
      <c r="O25" s="228">
        <f t="shared" si="1"/>
        <v>0</v>
      </c>
      <c r="P25" s="78"/>
      <c r="Q25" s="78"/>
      <c r="R25" s="78"/>
      <c r="S25" s="78"/>
      <c r="T25" s="78"/>
      <c r="U25" s="228">
        <f t="shared" si="2"/>
        <v>0</v>
      </c>
      <c r="V25" s="228">
        <f t="shared" si="3"/>
        <v>0</v>
      </c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228">
        <f t="shared" si="6"/>
        <v>0</v>
      </c>
      <c r="AH25" s="228">
        <f t="shared" si="5"/>
        <v>0</v>
      </c>
    </row>
    <row r="26" spans="1:34" ht="19.5" customHeight="1">
      <c r="A26" s="76">
        <v>23</v>
      </c>
      <c r="B26" s="77" t="str">
        <f>приход!A28</f>
        <v>крупа пшенная</v>
      </c>
      <c r="C26" s="23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228"/>
      <c r="O26" s="228">
        <f t="shared" si="1"/>
        <v>0</v>
      </c>
      <c r="P26" s="78"/>
      <c r="Q26" s="78"/>
      <c r="R26" s="78"/>
      <c r="S26" s="78"/>
      <c r="T26" s="78"/>
      <c r="U26" s="228">
        <f t="shared" si="2"/>
        <v>0</v>
      </c>
      <c r="V26" s="228">
        <f t="shared" si="3"/>
        <v>0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228">
        <f t="shared" si="6"/>
        <v>0</v>
      </c>
      <c r="AH26" s="228">
        <f t="shared" si="5"/>
        <v>0</v>
      </c>
    </row>
    <row r="27" spans="1:34" ht="19.5" customHeight="1">
      <c r="A27" s="76">
        <v>24</v>
      </c>
      <c r="B27" s="77" t="str">
        <f>приход!A29</f>
        <v>крупа пшеничная</v>
      </c>
      <c r="C27" s="23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28"/>
      <c r="O27" s="228">
        <f t="shared" si="1"/>
        <v>0</v>
      </c>
      <c r="P27" s="78"/>
      <c r="Q27" s="78"/>
      <c r="R27" s="78"/>
      <c r="S27" s="78"/>
      <c r="T27" s="78"/>
      <c r="U27" s="228">
        <f t="shared" si="2"/>
        <v>0</v>
      </c>
      <c r="V27" s="228">
        <f t="shared" si="3"/>
        <v>0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228">
        <f t="shared" si="6"/>
        <v>0</v>
      </c>
      <c r="AH27" s="228">
        <f t="shared" si="5"/>
        <v>0</v>
      </c>
    </row>
    <row r="28" spans="1:34" ht="19.5" customHeight="1">
      <c r="A28" s="76">
        <v>25</v>
      </c>
      <c r="B28" s="77" t="str">
        <f>приход!A30</f>
        <v>крупа горох</v>
      </c>
      <c r="C28" s="231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28"/>
      <c r="O28" s="228">
        <f t="shared" si="1"/>
        <v>0</v>
      </c>
      <c r="P28" s="78"/>
      <c r="Q28" s="78"/>
      <c r="R28" s="78"/>
      <c r="S28" s="78"/>
      <c r="T28" s="78"/>
      <c r="U28" s="228">
        <f t="shared" si="2"/>
        <v>0</v>
      </c>
      <c r="V28" s="228">
        <f t="shared" si="3"/>
        <v>0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228">
        <f t="shared" si="6"/>
        <v>0</v>
      </c>
      <c r="AH28" s="228">
        <f t="shared" si="5"/>
        <v>0</v>
      </c>
    </row>
    <row r="29" spans="1:34" ht="19.5" customHeight="1">
      <c r="A29" s="76">
        <v>26</v>
      </c>
      <c r="B29" s="77" t="str">
        <f>приход!A31</f>
        <v>крупа перловая</v>
      </c>
      <c r="C29" s="23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228"/>
      <c r="O29" s="228">
        <f t="shared" si="1"/>
        <v>0</v>
      </c>
      <c r="P29" s="78"/>
      <c r="Q29" s="78"/>
      <c r="R29" s="78"/>
      <c r="S29" s="78"/>
      <c r="T29" s="78"/>
      <c r="U29" s="228">
        <f t="shared" si="2"/>
        <v>0</v>
      </c>
      <c r="V29" s="228">
        <f t="shared" si="3"/>
        <v>0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228">
        <f t="shared" si="6"/>
        <v>0</v>
      </c>
      <c r="AH29" s="228">
        <f t="shared" si="5"/>
        <v>0</v>
      </c>
    </row>
    <row r="30" spans="1:34" ht="19.5" customHeight="1">
      <c r="A30" s="76">
        <v>27</v>
      </c>
      <c r="B30" s="77" t="str">
        <f>приход!A32</f>
        <v>крупа ячневая</v>
      </c>
      <c r="C30" s="232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229"/>
      <c r="O30" s="229">
        <f t="shared" si="1"/>
        <v>0</v>
      </c>
      <c r="P30" s="78"/>
      <c r="Q30" s="78"/>
      <c r="R30" s="78"/>
      <c r="S30" s="78"/>
      <c r="T30" s="78"/>
      <c r="U30" s="229">
        <f t="shared" si="2"/>
        <v>0</v>
      </c>
      <c r="V30" s="229">
        <f t="shared" si="3"/>
        <v>0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229">
        <f t="shared" si="6"/>
        <v>0</v>
      </c>
      <c r="AH30" s="229">
        <f t="shared" si="5"/>
        <v>0</v>
      </c>
    </row>
    <row r="31" spans="1:34" ht="19.5" customHeight="1">
      <c r="A31" s="76">
        <v>28</v>
      </c>
      <c r="B31" s="77" t="str">
        <f>приход!A33</f>
        <v>Апельсин</v>
      </c>
      <c r="C31" s="230">
        <v>108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227">
        <f>SUM(D31:M36)</f>
        <v>0</v>
      </c>
      <c r="O31" s="227">
        <f t="shared" si="1"/>
        <v>0</v>
      </c>
      <c r="P31" s="78"/>
      <c r="Q31" s="78"/>
      <c r="R31" s="78"/>
      <c r="S31" s="78"/>
      <c r="T31" s="78"/>
      <c r="U31" s="227">
        <f>N31+SUM(P31:T36)</f>
        <v>0</v>
      </c>
      <c r="V31" s="227">
        <f t="shared" si="3"/>
        <v>0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227">
        <f>U31+SUM(W31:AF36)</f>
        <v>0</v>
      </c>
      <c r="AH31" s="227">
        <f t="shared" si="5"/>
        <v>0</v>
      </c>
    </row>
    <row r="32" spans="1:34" ht="19.5" customHeight="1">
      <c r="A32" s="76">
        <v>29</v>
      </c>
      <c r="B32" s="77" t="str">
        <f>приход!A34</f>
        <v>Яблоко</v>
      </c>
      <c r="C32" s="231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228"/>
      <c r="O32" s="228">
        <f t="shared" si="1"/>
        <v>0</v>
      </c>
      <c r="P32" s="78"/>
      <c r="Q32" s="78"/>
      <c r="R32" s="78"/>
      <c r="S32" s="78"/>
      <c r="T32" s="78"/>
      <c r="U32" s="228">
        <f t="shared" si="2"/>
        <v>0</v>
      </c>
      <c r="V32" s="228">
        <f t="shared" si="3"/>
        <v>0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28">
        <f t="shared" si="6"/>
        <v>0</v>
      </c>
      <c r="AH32" s="228">
        <f t="shared" si="5"/>
        <v>0</v>
      </c>
    </row>
    <row r="33" spans="1:34" ht="19.5" customHeight="1">
      <c r="A33" s="76">
        <v>30</v>
      </c>
      <c r="B33" s="77" t="str">
        <f>приход!A35</f>
        <v>груша</v>
      </c>
      <c r="C33" s="231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228"/>
      <c r="O33" s="228">
        <f t="shared" si="1"/>
        <v>0</v>
      </c>
      <c r="P33" s="78"/>
      <c r="Q33" s="78"/>
      <c r="R33" s="78"/>
      <c r="S33" s="78"/>
      <c r="T33" s="78"/>
      <c r="U33" s="228">
        <f t="shared" si="2"/>
        <v>0</v>
      </c>
      <c r="V33" s="228">
        <f t="shared" si="3"/>
        <v>0</v>
      </c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228">
        <f t="shared" si="6"/>
        <v>0</v>
      </c>
      <c r="AH33" s="228">
        <f t="shared" si="5"/>
        <v>0</v>
      </c>
    </row>
    <row r="34" spans="1:34" ht="19.5" customHeight="1">
      <c r="A34" s="76">
        <v>31</v>
      </c>
      <c r="B34" s="77" t="str">
        <f>приход!A36</f>
        <v>Банан</v>
      </c>
      <c r="C34" s="23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228"/>
      <c r="O34" s="228">
        <f t="shared" si="1"/>
        <v>0</v>
      </c>
      <c r="P34" s="78"/>
      <c r="Q34" s="78"/>
      <c r="R34" s="78"/>
      <c r="S34" s="78"/>
      <c r="T34" s="78"/>
      <c r="U34" s="228">
        <f t="shared" si="2"/>
        <v>0</v>
      </c>
      <c r="V34" s="228">
        <f t="shared" si="3"/>
        <v>0</v>
      </c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228">
        <f t="shared" si="6"/>
        <v>0</v>
      </c>
      <c r="AH34" s="228">
        <f t="shared" si="5"/>
        <v>0</v>
      </c>
    </row>
    <row r="35" spans="1:34" ht="19.5" customHeight="1">
      <c r="A35" s="76">
        <v>32</v>
      </c>
      <c r="B35" s="77" t="str">
        <f>приход!A37</f>
        <v>Лимон</v>
      </c>
      <c r="C35" s="23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28"/>
      <c r="O35" s="228">
        <f t="shared" si="1"/>
        <v>0</v>
      </c>
      <c r="P35" s="78"/>
      <c r="Q35" s="78"/>
      <c r="R35" s="78"/>
      <c r="S35" s="78"/>
      <c r="T35" s="78"/>
      <c r="U35" s="228">
        <f t="shared" si="2"/>
        <v>0</v>
      </c>
      <c r="V35" s="228">
        <f t="shared" si="3"/>
        <v>0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228">
        <f t="shared" si="6"/>
        <v>0</v>
      </c>
      <c r="AH35" s="228">
        <f t="shared" si="5"/>
        <v>0</v>
      </c>
    </row>
    <row r="36" spans="1:34" ht="19.5" customHeight="1">
      <c r="A36" s="76">
        <v>33</v>
      </c>
      <c r="B36" s="77" t="str">
        <f>приход!A38</f>
        <v>Мандарины</v>
      </c>
      <c r="C36" s="23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229">
        <f>SUM(D36:M36)</f>
        <v>0</v>
      </c>
      <c r="O36" s="229">
        <f t="shared" si="1"/>
        <v>0</v>
      </c>
      <c r="P36" s="78"/>
      <c r="Q36" s="78"/>
      <c r="R36" s="78"/>
      <c r="S36" s="78"/>
      <c r="T36" s="78"/>
      <c r="U36" s="229">
        <f t="shared" si="2"/>
        <v>0</v>
      </c>
      <c r="V36" s="229">
        <f t="shared" si="3"/>
        <v>0</v>
      </c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229">
        <f t="shared" si="6"/>
        <v>0</v>
      </c>
      <c r="AH36" s="229">
        <f t="shared" si="5"/>
        <v>0</v>
      </c>
    </row>
    <row r="37" spans="1:34" ht="19.5" customHeight="1">
      <c r="A37" s="76">
        <v>34</v>
      </c>
      <c r="B37" s="77" t="str">
        <f>приход!A39</f>
        <v>курага</v>
      </c>
      <c r="C37" s="230">
        <v>9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27">
        <f>SUM(D37:M41)</f>
        <v>0</v>
      </c>
      <c r="O37" s="227">
        <f t="shared" si="1"/>
        <v>0</v>
      </c>
      <c r="P37" s="78"/>
      <c r="Q37" s="78"/>
      <c r="R37" s="78"/>
      <c r="S37" s="78"/>
      <c r="T37" s="78"/>
      <c r="U37" s="227">
        <f>N37+SUM(P37:T41)</f>
        <v>0</v>
      </c>
      <c r="V37" s="227">
        <f t="shared" si="3"/>
        <v>0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227">
        <f>U37+SUM(W37:AF41)</f>
        <v>0</v>
      </c>
      <c r="AH37" s="227">
        <f t="shared" si="5"/>
        <v>0</v>
      </c>
    </row>
    <row r="38" spans="1:34" ht="19.5" customHeight="1">
      <c r="A38" s="76">
        <v>35</v>
      </c>
      <c r="B38" s="77" t="str">
        <f>приход!A40</f>
        <v>изюм</v>
      </c>
      <c r="C38" s="231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228"/>
      <c r="O38" s="228">
        <f t="shared" si="1"/>
        <v>0</v>
      </c>
      <c r="P38" s="78"/>
      <c r="Q38" s="78"/>
      <c r="R38" s="78"/>
      <c r="S38" s="78"/>
      <c r="T38" s="78"/>
      <c r="U38" s="228">
        <f t="shared" si="2"/>
        <v>0</v>
      </c>
      <c r="V38" s="228">
        <f t="shared" si="3"/>
        <v>0</v>
      </c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228">
        <f t="shared" si="6"/>
        <v>0</v>
      </c>
      <c r="AH38" s="228">
        <f t="shared" si="5"/>
        <v>0</v>
      </c>
    </row>
    <row r="39" spans="1:34" ht="19.5" customHeight="1">
      <c r="A39" s="76">
        <v>36</v>
      </c>
      <c r="B39" s="77" t="str">
        <f>приход!A41</f>
        <v>фрукты сухие</v>
      </c>
      <c r="C39" s="23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228"/>
      <c r="O39" s="228">
        <f t="shared" si="1"/>
        <v>0</v>
      </c>
      <c r="P39" s="78"/>
      <c r="Q39" s="78"/>
      <c r="R39" s="78"/>
      <c r="S39" s="78"/>
      <c r="T39" s="78"/>
      <c r="U39" s="228">
        <f t="shared" si="2"/>
        <v>0</v>
      </c>
      <c r="V39" s="228">
        <f t="shared" si="3"/>
        <v>0</v>
      </c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228">
        <f t="shared" si="6"/>
        <v>0</v>
      </c>
      <c r="AH39" s="228">
        <f t="shared" si="5"/>
        <v>0</v>
      </c>
    </row>
    <row r="40" spans="1:34" ht="19.5" customHeight="1">
      <c r="A40" s="76">
        <v>37</v>
      </c>
      <c r="B40" s="77" t="str">
        <f>приход!A42</f>
        <v>смесь из груш</v>
      </c>
      <c r="C40" s="231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228">
        <f>SUM(D40:M40)</f>
        <v>0</v>
      </c>
      <c r="O40" s="228">
        <f t="shared" si="1"/>
        <v>0</v>
      </c>
      <c r="P40" s="78"/>
      <c r="Q40" s="78"/>
      <c r="R40" s="78"/>
      <c r="S40" s="78"/>
      <c r="T40" s="78"/>
      <c r="U40" s="228">
        <f t="shared" si="2"/>
        <v>0</v>
      </c>
      <c r="V40" s="228">
        <f t="shared" si="3"/>
        <v>0</v>
      </c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228">
        <f t="shared" si="6"/>
        <v>0</v>
      </c>
      <c r="AH40" s="228">
        <f t="shared" si="5"/>
        <v>0</v>
      </c>
    </row>
    <row r="41" spans="1:34" ht="19.5" customHeight="1">
      <c r="A41" s="76">
        <v>38</v>
      </c>
      <c r="B41" s="77" t="str">
        <f>приход!A43</f>
        <v>смесь из яблок</v>
      </c>
      <c r="C41" s="23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29">
        <f>SUM(D41:M41)</f>
        <v>0</v>
      </c>
      <c r="O41" s="229">
        <f t="shared" si="1"/>
        <v>0</v>
      </c>
      <c r="P41" s="78"/>
      <c r="Q41" s="78"/>
      <c r="R41" s="78"/>
      <c r="S41" s="78"/>
      <c r="T41" s="78"/>
      <c r="U41" s="229">
        <f t="shared" si="2"/>
        <v>0</v>
      </c>
      <c r="V41" s="229">
        <f t="shared" si="3"/>
        <v>0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9">
        <f t="shared" si="6"/>
        <v>0</v>
      </c>
      <c r="AH41" s="229">
        <f t="shared" si="5"/>
        <v>0</v>
      </c>
    </row>
    <row r="42" spans="1:34" ht="19.5" customHeight="1">
      <c r="A42" s="76">
        <v>39</v>
      </c>
      <c r="B42" s="77" t="str">
        <f>приход!A44</f>
        <v>сок</v>
      </c>
      <c r="C42" s="146">
        <v>100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165">
        <f>SUM(D42:M42)</f>
        <v>0</v>
      </c>
      <c r="O42" s="165">
        <f t="shared" si="1"/>
        <v>0</v>
      </c>
      <c r="P42" s="78"/>
      <c r="Q42" s="78"/>
      <c r="R42" s="78"/>
      <c r="S42" s="78"/>
      <c r="T42" s="78"/>
      <c r="U42" s="165">
        <f t="shared" si="2"/>
        <v>0</v>
      </c>
      <c r="V42" s="165">
        <f t="shared" si="3"/>
        <v>0</v>
      </c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165">
        <f t="shared" si="6"/>
        <v>0</v>
      </c>
      <c r="AH42" s="165">
        <f t="shared" si="5"/>
        <v>0</v>
      </c>
    </row>
    <row r="43" spans="1:34" ht="19.5" customHeight="1">
      <c r="A43" s="76">
        <v>40</v>
      </c>
      <c r="B43" s="77" t="str">
        <f>приход!A45</f>
        <v>кисель сухой</v>
      </c>
      <c r="C43" s="146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165">
        <f>SUM(D43:M43)</f>
        <v>0</v>
      </c>
      <c r="O43" s="165">
        <f t="shared" si="1"/>
        <v>0</v>
      </c>
      <c r="P43" s="78"/>
      <c r="Q43" s="78"/>
      <c r="R43" s="78"/>
      <c r="S43" s="78"/>
      <c r="T43" s="78"/>
      <c r="U43" s="165">
        <f t="shared" si="2"/>
        <v>0</v>
      </c>
      <c r="V43" s="165">
        <f t="shared" si="3"/>
        <v>0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65">
        <f t="shared" si="6"/>
        <v>0</v>
      </c>
      <c r="AH43" s="165">
        <f t="shared" si="5"/>
        <v>0</v>
      </c>
    </row>
    <row r="44" spans="1:34" ht="19.5" customHeight="1">
      <c r="A44" s="76">
        <v>41</v>
      </c>
      <c r="B44" s="77" t="str">
        <f>приход!A46</f>
        <v>хлеб ржаной</v>
      </c>
      <c r="C44" s="166">
        <v>30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65">
        <f>SUM(D44:M44)</f>
        <v>0</v>
      </c>
      <c r="O44" s="165">
        <f t="shared" si="1"/>
        <v>0</v>
      </c>
      <c r="P44" s="78"/>
      <c r="Q44" s="78"/>
      <c r="R44" s="78"/>
      <c r="S44" s="78"/>
      <c r="T44" s="78"/>
      <c r="U44" s="165">
        <f t="shared" si="2"/>
        <v>0</v>
      </c>
      <c r="V44" s="165">
        <f t="shared" si="3"/>
        <v>0</v>
      </c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65">
        <f t="shared" si="6"/>
        <v>0</v>
      </c>
      <c r="AH44" s="165">
        <f t="shared" si="5"/>
        <v>0</v>
      </c>
    </row>
    <row r="45" spans="1:34" ht="19.5" customHeight="1">
      <c r="A45" s="76">
        <v>42</v>
      </c>
      <c r="B45" s="77" t="str">
        <f>приход!A47</f>
        <v>хлеб пшеничный</v>
      </c>
      <c r="C45" s="231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227">
        <f>SUM(D45:M49)</f>
        <v>0</v>
      </c>
      <c r="O45" s="227">
        <f t="shared" si="1"/>
        <v>0</v>
      </c>
      <c r="P45" s="78"/>
      <c r="Q45" s="78"/>
      <c r="R45" s="78"/>
      <c r="S45" s="78"/>
      <c r="T45" s="78"/>
      <c r="U45" s="227">
        <f>N45+SUM(P45:T49)</f>
        <v>0</v>
      </c>
      <c r="V45" s="227">
        <f t="shared" si="3"/>
        <v>0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227">
        <f>U45+SUM(W45:AF49)</f>
        <v>0</v>
      </c>
      <c r="AH45" s="227">
        <f t="shared" si="5"/>
        <v>0</v>
      </c>
    </row>
    <row r="46" spans="1:34" ht="19.5" customHeight="1">
      <c r="A46" s="76">
        <v>43</v>
      </c>
      <c r="B46" s="77" t="str">
        <f>приход!A48</f>
        <v>батон</v>
      </c>
      <c r="C46" s="231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28"/>
      <c r="O46" s="228">
        <f t="shared" si="1"/>
        <v>0</v>
      </c>
      <c r="P46" s="78"/>
      <c r="Q46" s="78"/>
      <c r="R46" s="78"/>
      <c r="S46" s="78"/>
      <c r="T46" s="78"/>
      <c r="U46" s="228"/>
      <c r="V46" s="228">
        <f t="shared" si="3"/>
        <v>0</v>
      </c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228"/>
      <c r="AH46" s="228">
        <f t="shared" si="5"/>
        <v>0</v>
      </c>
    </row>
    <row r="47" spans="1:34" ht="19.5" customHeight="1">
      <c r="A47" s="76">
        <v>44</v>
      </c>
      <c r="B47" s="77" t="str">
        <f>приход!A49</f>
        <v>сухари панировачные</v>
      </c>
      <c r="C47" s="231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228"/>
      <c r="O47" s="228">
        <f t="shared" si="1"/>
        <v>0</v>
      </c>
      <c r="P47" s="78"/>
      <c r="Q47" s="78"/>
      <c r="R47" s="78"/>
      <c r="S47" s="78"/>
      <c r="T47" s="78"/>
      <c r="U47" s="228"/>
      <c r="V47" s="228">
        <f t="shared" si="3"/>
        <v>0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228"/>
      <c r="AH47" s="228">
        <f t="shared" si="5"/>
        <v>0</v>
      </c>
    </row>
    <row r="48" spans="1:34" ht="19.5" customHeight="1">
      <c r="A48" s="76">
        <v>45</v>
      </c>
      <c r="B48" s="77" t="str">
        <f>приход!A50</f>
        <v>булочка</v>
      </c>
      <c r="C48" s="23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28"/>
      <c r="O48" s="228">
        <f t="shared" si="1"/>
        <v>0</v>
      </c>
      <c r="P48" s="78"/>
      <c r="Q48" s="78"/>
      <c r="R48" s="78"/>
      <c r="S48" s="78"/>
      <c r="T48" s="78"/>
      <c r="U48" s="228"/>
      <c r="V48" s="228">
        <f t="shared" si="3"/>
        <v>0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228"/>
      <c r="AH48" s="228">
        <f t="shared" si="5"/>
        <v>0</v>
      </c>
    </row>
    <row r="49" spans="1:34" ht="19.5" customHeight="1">
      <c r="A49" s="76">
        <v>46</v>
      </c>
      <c r="B49" s="77" t="str">
        <f>приход!A51</f>
        <v>прочее х\б изделия</v>
      </c>
      <c r="C49" s="23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229"/>
      <c r="O49" s="229">
        <f t="shared" si="1"/>
        <v>0</v>
      </c>
      <c r="P49" s="78"/>
      <c r="Q49" s="78"/>
      <c r="R49" s="78"/>
      <c r="S49" s="78"/>
      <c r="T49" s="78"/>
      <c r="U49" s="229"/>
      <c r="V49" s="229">
        <f t="shared" si="3"/>
        <v>0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229"/>
      <c r="AH49" s="229">
        <f t="shared" si="5"/>
        <v>0</v>
      </c>
    </row>
    <row r="50" spans="1:34" ht="19.5" customHeight="1">
      <c r="A50" s="76">
        <v>47</v>
      </c>
      <c r="B50" s="77" t="str">
        <f>приход!A52</f>
        <v>картофель</v>
      </c>
      <c r="C50" s="146">
        <v>139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65">
        <f>SUM(D50:M50)</f>
        <v>0</v>
      </c>
      <c r="O50" s="165">
        <f t="shared" si="1"/>
        <v>0</v>
      </c>
      <c r="P50" s="78"/>
      <c r="Q50" s="78"/>
      <c r="R50" s="78"/>
      <c r="S50" s="78"/>
      <c r="T50" s="78"/>
      <c r="U50" s="165">
        <f t="shared" si="2"/>
        <v>0</v>
      </c>
      <c r="V50" s="165">
        <f t="shared" si="3"/>
        <v>0</v>
      </c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165">
        <f t="shared" si="6"/>
        <v>0</v>
      </c>
      <c r="AH50" s="165">
        <f t="shared" si="5"/>
        <v>0</v>
      </c>
    </row>
    <row r="51" spans="1:34" ht="19.5" customHeight="1">
      <c r="A51" s="76">
        <v>48</v>
      </c>
      <c r="B51" s="77" t="str">
        <f>приход!A53</f>
        <v>капуста свежая</v>
      </c>
      <c r="C51" s="230">
        <v>179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227">
        <f>SUM(D51:M61)</f>
        <v>0</v>
      </c>
      <c r="O51" s="227">
        <f t="shared" si="1"/>
        <v>0</v>
      </c>
      <c r="P51" s="78"/>
      <c r="Q51" s="78"/>
      <c r="R51" s="78"/>
      <c r="S51" s="78"/>
      <c r="T51" s="78"/>
      <c r="U51" s="227">
        <f>N51+SUM(P51:T61)</f>
        <v>0</v>
      </c>
      <c r="V51" s="227">
        <f t="shared" si="3"/>
        <v>0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227">
        <f>U51+SUM(W51:AF61)</f>
        <v>0</v>
      </c>
      <c r="AH51" s="227">
        <f t="shared" si="5"/>
        <v>0</v>
      </c>
    </row>
    <row r="52" spans="1:34" ht="19.5" customHeight="1">
      <c r="A52" s="76">
        <v>49</v>
      </c>
      <c r="B52" s="77" t="str">
        <f>приход!A54</f>
        <v>лук</v>
      </c>
      <c r="C52" s="231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228"/>
      <c r="O52" s="228">
        <f t="shared" si="1"/>
        <v>0</v>
      </c>
      <c r="P52" s="78"/>
      <c r="Q52" s="78"/>
      <c r="R52" s="78"/>
      <c r="S52" s="78"/>
      <c r="T52" s="78"/>
      <c r="U52" s="228">
        <f t="shared" si="2"/>
        <v>0</v>
      </c>
      <c r="V52" s="228">
        <f t="shared" si="3"/>
        <v>0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228">
        <f t="shared" si="6"/>
        <v>0</v>
      </c>
      <c r="AH52" s="228">
        <f t="shared" si="5"/>
        <v>0</v>
      </c>
    </row>
    <row r="53" spans="1:34" ht="19.5" customHeight="1">
      <c r="A53" s="76">
        <v>50</v>
      </c>
      <c r="B53" s="77" t="str">
        <f>приход!A55</f>
        <v>морковь</v>
      </c>
      <c r="C53" s="231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228"/>
      <c r="O53" s="228">
        <f t="shared" si="1"/>
        <v>0</v>
      </c>
      <c r="P53" s="78"/>
      <c r="Q53" s="78"/>
      <c r="R53" s="78"/>
      <c r="S53" s="78"/>
      <c r="T53" s="78"/>
      <c r="U53" s="228">
        <f t="shared" si="2"/>
        <v>0</v>
      </c>
      <c r="V53" s="228">
        <f t="shared" si="3"/>
        <v>0</v>
      </c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228">
        <f t="shared" si="6"/>
        <v>0</v>
      </c>
      <c r="AH53" s="228">
        <f t="shared" si="5"/>
        <v>0</v>
      </c>
    </row>
    <row r="54" spans="1:34" ht="19.5" customHeight="1">
      <c r="A54" s="76">
        <v>51</v>
      </c>
      <c r="B54" s="77" t="str">
        <f>приход!A56</f>
        <v>свекла</v>
      </c>
      <c r="C54" s="231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228"/>
      <c r="O54" s="228">
        <f t="shared" si="1"/>
        <v>0</v>
      </c>
      <c r="P54" s="78"/>
      <c r="Q54" s="78"/>
      <c r="R54" s="78"/>
      <c r="S54" s="78"/>
      <c r="T54" s="78"/>
      <c r="U54" s="228">
        <f t="shared" si="2"/>
        <v>0</v>
      </c>
      <c r="V54" s="228">
        <f t="shared" si="3"/>
        <v>0</v>
      </c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28">
        <f t="shared" si="6"/>
        <v>0</v>
      </c>
      <c r="AH54" s="228">
        <f t="shared" si="5"/>
        <v>0</v>
      </c>
    </row>
    <row r="55" spans="1:34" ht="19.5" customHeight="1">
      <c r="A55" s="76">
        <v>52</v>
      </c>
      <c r="B55" s="77" t="str">
        <f>приход!A57</f>
        <v>огурцы соленные</v>
      </c>
      <c r="C55" s="231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228"/>
      <c r="O55" s="228">
        <f t="shared" si="1"/>
        <v>0</v>
      </c>
      <c r="P55" s="78"/>
      <c r="Q55" s="78"/>
      <c r="R55" s="78"/>
      <c r="S55" s="78"/>
      <c r="T55" s="78"/>
      <c r="U55" s="228">
        <f t="shared" si="2"/>
        <v>0</v>
      </c>
      <c r="V55" s="228">
        <f t="shared" si="3"/>
        <v>0</v>
      </c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228">
        <f t="shared" si="6"/>
        <v>0</v>
      </c>
      <c r="AH55" s="228">
        <f t="shared" si="5"/>
        <v>0</v>
      </c>
    </row>
    <row r="56" spans="1:34" ht="19.5" customHeight="1">
      <c r="A56" s="76">
        <v>53</v>
      </c>
      <c r="B56" s="77" t="str">
        <f>приход!A58</f>
        <v>кукуруза</v>
      </c>
      <c r="C56" s="231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228"/>
      <c r="O56" s="228">
        <f t="shared" si="1"/>
        <v>0</v>
      </c>
      <c r="P56" s="78"/>
      <c r="Q56" s="78"/>
      <c r="R56" s="78"/>
      <c r="S56" s="78"/>
      <c r="T56" s="78"/>
      <c r="U56" s="228">
        <f t="shared" si="2"/>
        <v>0</v>
      </c>
      <c r="V56" s="228">
        <f t="shared" si="3"/>
        <v>0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228">
        <f t="shared" si="6"/>
        <v>0</v>
      </c>
      <c r="AH56" s="228">
        <f t="shared" si="5"/>
        <v>0</v>
      </c>
    </row>
    <row r="57" spans="1:34" ht="19.5" customHeight="1">
      <c r="A57" s="76">
        <v>54</v>
      </c>
      <c r="B57" s="77" t="str">
        <f>приход!A59</f>
        <v>зеленый горошек</v>
      </c>
      <c r="C57" s="231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228"/>
      <c r="O57" s="228">
        <f t="shared" si="1"/>
        <v>0</v>
      </c>
      <c r="P57" s="78"/>
      <c r="Q57" s="78"/>
      <c r="R57" s="78"/>
      <c r="S57" s="78"/>
      <c r="T57" s="78"/>
      <c r="U57" s="228">
        <f t="shared" si="2"/>
        <v>0</v>
      </c>
      <c r="V57" s="228">
        <f t="shared" si="3"/>
        <v>0</v>
      </c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228">
        <f t="shared" si="6"/>
        <v>0</v>
      </c>
      <c r="AH57" s="228">
        <f t="shared" si="5"/>
        <v>0</v>
      </c>
    </row>
    <row r="58" spans="1:34" ht="19.5" customHeight="1">
      <c r="A58" s="76">
        <v>55</v>
      </c>
      <c r="B58" s="77" t="str">
        <f>приход!A60</f>
        <v>икра кобачковая</v>
      </c>
      <c r="C58" s="23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228"/>
      <c r="O58" s="228">
        <f t="shared" si="1"/>
        <v>0</v>
      </c>
      <c r="P58" s="78"/>
      <c r="Q58" s="78"/>
      <c r="R58" s="78"/>
      <c r="S58" s="78"/>
      <c r="T58" s="78"/>
      <c r="U58" s="228">
        <f t="shared" si="2"/>
        <v>0</v>
      </c>
      <c r="V58" s="228">
        <f t="shared" si="3"/>
        <v>0</v>
      </c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228">
        <f t="shared" si="6"/>
        <v>0</v>
      </c>
      <c r="AH58" s="228">
        <f t="shared" si="5"/>
        <v>0</v>
      </c>
    </row>
    <row r="59" spans="1:34" ht="19.5" customHeight="1">
      <c r="A59" s="76">
        <v>56</v>
      </c>
      <c r="B59" s="77" t="str">
        <f>приход!A61</f>
        <v>свежий помидор</v>
      </c>
      <c r="C59" s="231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228"/>
      <c r="O59" s="228">
        <f t="shared" si="1"/>
        <v>0</v>
      </c>
      <c r="P59" s="78"/>
      <c r="Q59" s="78"/>
      <c r="R59" s="78"/>
      <c r="S59" s="78"/>
      <c r="T59" s="78"/>
      <c r="U59" s="228">
        <f t="shared" si="2"/>
        <v>0</v>
      </c>
      <c r="V59" s="228">
        <f t="shared" si="3"/>
        <v>0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228">
        <f t="shared" si="6"/>
        <v>0</v>
      </c>
      <c r="AH59" s="228">
        <f t="shared" si="5"/>
        <v>0</v>
      </c>
    </row>
    <row r="60" spans="1:34" ht="19.5" customHeight="1">
      <c r="A60" s="76">
        <v>57</v>
      </c>
      <c r="B60" s="77" t="str">
        <f>приход!A62</f>
        <v>свежий огурец</v>
      </c>
      <c r="C60" s="231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228"/>
      <c r="O60" s="228">
        <f t="shared" si="1"/>
        <v>0</v>
      </c>
      <c r="P60" s="78"/>
      <c r="Q60" s="78"/>
      <c r="R60" s="78"/>
      <c r="S60" s="78"/>
      <c r="T60" s="78"/>
      <c r="U60" s="228">
        <f t="shared" si="2"/>
        <v>0</v>
      </c>
      <c r="V60" s="228">
        <f t="shared" si="3"/>
        <v>0</v>
      </c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228">
        <f t="shared" si="6"/>
        <v>0</v>
      </c>
      <c r="AH60" s="228">
        <f t="shared" si="5"/>
        <v>0</v>
      </c>
    </row>
    <row r="61" spans="1:34" ht="19.5" customHeight="1">
      <c r="A61" s="76">
        <v>58</v>
      </c>
      <c r="B61" s="77" t="str">
        <f>приход!A63</f>
        <v>томат паста</v>
      </c>
      <c r="C61" s="23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229"/>
      <c r="O61" s="229">
        <f t="shared" si="1"/>
        <v>0</v>
      </c>
      <c r="P61" s="78"/>
      <c r="Q61" s="78"/>
      <c r="R61" s="78"/>
      <c r="S61" s="78"/>
      <c r="T61" s="78"/>
      <c r="U61" s="229">
        <f t="shared" si="2"/>
        <v>0</v>
      </c>
      <c r="V61" s="229">
        <f t="shared" si="3"/>
        <v>0</v>
      </c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229">
        <f t="shared" si="6"/>
        <v>0</v>
      </c>
      <c r="AH61" s="229">
        <f t="shared" si="5"/>
        <v>0</v>
      </c>
    </row>
    <row r="62" spans="1:34" ht="19.5" customHeight="1">
      <c r="A62" s="76">
        <v>59</v>
      </c>
      <c r="B62" s="77" t="str">
        <f>приход!A64</f>
        <v>Золотой шар</v>
      </c>
      <c r="C62" s="14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165">
        <f aca="true" t="shared" si="7" ref="N62:N69">SUM(D62:M62)</f>
        <v>0</v>
      </c>
      <c r="O62" s="165">
        <f t="shared" si="1"/>
        <v>0</v>
      </c>
      <c r="P62" s="78"/>
      <c r="Q62" s="78"/>
      <c r="R62" s="78"/>
      <c r="S62" s="78"/>
      <c r="T62" s="78"/>
      <c r="U62" s="165">
        <f t="shared" si="2"/>
        <v>0</v>
      </c>
      <c r="V62" s="165">
        <f t="shared" si="3"/>
        <v>0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165">
        <f t="shared" si="6"/>
        <v>0</v>
      </c>
      <c r="AH62" s="165">
        <f t="shared" si="5"/>
        <v>0</v>
      </c>
    </row>
    <row r="63" spans="1:34" ht="19.5" customHeight="1">
      <c r="A63" s="76">
        <v>60</v>
      </c>
      <c r="B63" s="77" t="str">
        <f>приход!A65</f>
        <v>аскорбиновая кислота</v>
      </c>
      <c r="C63" s="146">
        <v>0.035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65">
        <f t="shared" si="7"/>
        <v>0</v>
      </c>
      <c r="O63" s="165">
        <f t="shared" si="1"/>
        <v>0</v>
      </c>
      <c r="P63" s="78"/>
      <c r="Q63" s="78"/>
      <c r="R63" s="78"/>
      <c r="S63" s="78"/>
      <c r="T63" s="78"/>
      <c r="U63" s="165">
        <f t="shared" si="2"/>
        <v>0</v>
      </c>
      <c r="V63" s="165">
        <f t="shared" si="3"/>
        <v>0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165">
        <f t="shared" si="6"/>
        <v>0</v>
      </c>
      <c r="AH63" s="165">
        <f t="shared" si="5"/>
        <v>0</v>
      </c>
    </row>
    <row r="64" spans="1:34" ht="19.5" customHeight="1">
      <c r="A64" s="76">
        <v>61</v>
      </c>
      <c r="B64" s="77" t="str">
        <f>приход!A66</f>
        <v>соль</v>
      </c>
      <c r="C64" s="146">
        <v>4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165">
        <f t="shared" si="7"/>
        <v>0</v>
      </c>
      <c r="O64" s="165">
        <f t="shared" si="1"/>
        <v>0</v>
      </c>
      <c r="P64" s="78"/>
      <c r="Q64" s="78"/>
      <c r="R64" s="78"/>
      <c r="S64" s="78"/>
      <c r="T64" s="78"/>
      <c r="U64" s="165">
        <f t="shared" si="2"/>
        <v>0</v>
      </c>
      <c r="V64" s="165">
        <f t="shared" si="3"/>
        <v>0</v>
      </c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165">
        <f t="shared" si="6"/>
        <v>0</v>
      </c>
      <c r="AH64" s="165">
        <f t="shared" si="5"/>
        <v>0</v>
      </c>
    </row>
    <row r="65" spans="1:34" ht="19.5" customHeight="1">
      <c r="A65" s="76">
        <v>62</v>
      </c>
      <c r="B65" s="77" t="str">
        <f>приход!A67</f>
        <v>чай</v>
      </c>
      <c r="C65" s="146">
        <v>0.3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165">
        <f t="shared" si="7"/>
        <v>0</v>
      </c>
      <c r="O65" s="165">
        <f t="shared" si="1"/>
        <v>0</v>
      </c>
      <c r="P65" s="78"/>
      <c r="Q65" s="78"/>
      <c r="R65" s="78"/>
      <c r="S65" s="78"/>
      <c r="T65" s="78"/>
      <c r="U65" s="165">
        <f t="shared" si="2"/>
        <v>0</v>
      </c>
      <c r="V65" s="165">
        <f t="shared" si="3"/>
        <v>0</v>
      </c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165">
        <f t="shared" si="6"/>
        <v>0</v>
      </c>
      <c r="AH65" s="165">
        <f t="shared" si="5"/>
        <v>0</v>
      </c>
    </row>
    <row r="66" spans="1:34" ht="19.5" customHeight="1">
      <c r="A66" s="76">
        <v>63</v>
      </c>
      <c r="B66" s="77" t="str">
        <f>приход!A68</f>
        <v>какао</v>
      </c>
      <c r="C66" s="146">
        <v>0.3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165">
        <f t="shared" si="7"/>
        <v>0</v>
      </c>
      <c r="O66" s="165">
        <f t="shared" si="1"/>
        <v>0</v>
      </c>
      <c r="P66" s="78"/>
      <c r="Q66" s="78"/>
      <c r="R66" s="78"/>
      <c r="S66" s="78"/>
      <c r="T66" s="78"/>
      <c r="U66" s="165">
        <f t="shared" si="2"/>
        <v>0</v>
      </c>
      <c r="V66" s="165">
        <f t="shared" si="3"/>
        <v>0</v>
      </c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165">
        <f t="shared" si="6"/>
        <v>0</v>
      </c>
      <c r="AH66" s="165">
        <f t="shared" si="5"/>
        <v>0</v>
      </c>
    </row>
    <row r="67" spans="1:34" ht="19.5" customHeight="1">
      <c r="A67" s="76">
        <v>64</v>
      </c>
      <c r="B67" s="77" t="str">
        <f>приход!A69</f>
        <v>кофейный напиток</v>
      </c>
      <c r="C67" s="146">
        <v>0.8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165">
        <f t="shared" si="7"/>
        <v>0</v>
      </c>
      <c r="O67" s="165">
        <f t="shared" si="1"/>
        <v>0</v>
      </c>
      <c r="P67" s="78"/>
      <c r="Q67" s="78"/>
      <c r="R67" s="78"/>
      <c r="S67" s="78"/>
      <c r="T67" s="78"/>
      <c r="U67" s="165">
        <f t="shared" si="2"/>
        <v>0</v>
      </c>
      <c r="V67" s="165">
        <f t="shared" si="3"/>
        <v>0</v>
      </c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165">
        <f t="shared" si="6"/>
        <v>0</v>
      </c>
      <c r="AH67" s="165">
        <f t="shared" si="5"/>
        <v>0</v>
      </c>
    </row>
    <row r="68" spans="1:34" ht="19.5" customHeight="1">
      <c r="A68" s="76">
        <v>65</v>
      </c>
      <c r="B68" s="77" t="str">
        <f>приход!A70</f>
        <v>сахарный песок</v>
      </c>
      <c r="C68" s="146">
        <v>35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65">
        <f t="shared" si="7"/>
        <v>0</v>
      </c>
      <c r="O68" s="165">
        <f t="shared" si="1"/>
        <v>0</v>
      </c>
      <c r="P68" s="78"/>
      <c r="Q68" s="78"/>
      <c r="R68" s="78"/>
      <c r="S68" s="78"/>
      <c r="T68" s="78"/>
      <c r="U68" s="165">
        <f t="shared" si="2"/>
        <v>0</v>
      </c>
      <c r="V68" s="165">
        <f t="shared" si="3"/>
        <v>0</v>
      </c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165">
        <f t="shared" si="6"/>
        <v>0</v>
      </c>
      <c r="AH68" s="165">
        <f t="shared" si="5"/>
        <v>0</v>
      </c>
    </row>
    <row r="69" spans="1:34" ht="19.5" customHeight="1">
      <c r="A69" s="76">
        <v>66</v>
      </c>
      <c r="B69" s="77" t="str">
        <f>приход!A71</f>
        <v>лавровый лист</v>
      </c>
      <c r="C69" s="146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165">
        <f t="shared" si="7"/>
        <v>0</v>
      </c>
      <c r="O69" s="165">
        <f aca="true" t="shared" si="8" ref="O69:O98">ROUND(N69/COUNT($D$1:$M$1),$AI$4)</f>
        <v>0</v>
      </c>
      <c r="P69" s="78"/>
      <c r="Q69" s="78"/>
      <c r="R69" s="78"/>
      <c r="S69" s="78"/>
      <c r="T69" s="78"/>
      <c r="U69" s="165">
        <f aca="true" t="shared" si="9" ref="U69:U98">N69+SUM(P69:T69)</f>
        <v>0</v>
      </c>
      <c r="V69" s="165">
        <f aca="true" t="shared" si="10" ref="V69:V98">ROUND((U69/(COUNT($D$1:$M$1)+COUNT($P$1:$T$1))),$AI$4)</f>
        <v>0</v>
      </c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165">
        <f>U69+SUM(W69:AF69)</f>
        <v>0</v>
      </c>
      <c r="AH69" s="165">
        <f aca="true" t="shared" si="11" ref="AH69:AH98">ROUND(AG69/(COUNT($D$1:$M$1)+COUNT($P$1:$T$1)+COUNT($W$1:$AF$1)),$AI$4)</f>
        <v>0</v>
      </c>
    </row>
    <row r="70" spans="1:34" ht="19.5" customHeight="1">
      <c r="A70" s="76">
        <v>67</v>
      </c>
      <c r="B70" s="77" t="str">
        <f>приход!A72</f>
        <v>вафли</v>
      </c>
      <c r="C70" s="230">
        <v>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227">
        <f>SUM(D70:M78)</f>
        <v>0</v>
      </c>
      <c r="O70" s="227">
        <f t="shared" si="8"/>
        <v>0</v>
      </c>
      <c r="P70" s="78"/>
      <c r="Q70" s="78"/>
      <c r="R70" s="78"/>
      <c r="S70" s="78"/>
      <c r="T70" s="78"/>
      <c r="U70" s="227">
        <f>N70+SUM(P70:T78)</f>
        <v>0</v>
      </c>
      <c r="V70" s="227">
        <f t="shared" si="10"/>
        <v>0</v>
      </c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227">
        <f>U70+SUM(W70:AF78)</f>
        <v>0</v>
      </c>
      <c r="AH70" s="227">
        <f t="shared" si="11"/>
        <v>0</v>
      </c>
    </row>
    <row r="71" spans="1:34" ht="19.5" customHeight="1">
      <c r="A71" s="76">
        <v>62</v>
      </c>
      <c r="B71" s="77" t="str">
        <f>приход!A73</f>
        <v>пряники</v>
      </c>
      <c r="C71" s="231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228"/>
      <c r="O71" s="228">
        <f t="shared" si="8"/>
        <v>0</v>
      </c>
      <c r="P71" s="78"/>
      <c r="Q71" s="78"/>
      <c r="R71" s="78"/>
      <c r="S71" s="78"/>
      <c r="T71" s="78"/>
      <c r="U71" s="228">
        <f t="shared" si="9"/>
        <v>0</v>
      </c>
      <c r="V71" s="228">
        <f t="shared" si="10"/>
        <v>0</v>
      </c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228">
        <f aca="true" t="shared" si="12" ref="AG71:AG98">U71+SUM(W71:AF71)</f>
        <v>0</v>
      </c>
      <c r="AH71" s="228">
        <f t="shared" si="11"/>
        <v>0</v>
      </c>
    </row>
    <row r="72" spans="1:34" ht="19.5" customHeight="1">
      <c r="A72" s="76">
        <v>63</v>
      </c>
      <c r="B72" s="77" t="str">
        <f>приход!A74</f>
        <v>печенье</v>
      </c>
      <c r="C72" s="231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228"/>
      <c r="O72" s="228">
        <f t="shared" si="8"/>
        <v>0</v>
      </c>
      <c r="P72" s="78"/>
      <c r="Q72" s="78"/>
      <c r="R72" s="78"/>
      <c r="S72" s="78"/>
      <c r="T72" s="78"/>
      <c r="U72" s="228">
        <f t="shared" si="9"/>
        <v>0</v>
      </c>
      <c r="V72" s="228">
        <f t="shared" si="10"/>
        <v>0</v>
      </c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228">
        <f t="shared" si="12"/>
        <v>0</v>
      </c>
      <c r="AH72" s="228">
        <f t="shared" si="11"/>
        <v>0</v>
      </c>
    </row>
    <row r="73" spans="1:34" ht="19.5" customHeight="1">
      <c r="A73" s="76">
        <v>64</v>
      </c>
      <c r="B73" s="77" t="str">
        <f>приход!A75</f>
        <v>шоколад 100 гр.</v>
      </c>
      <c r="C73" s="231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228">
        <f aca="true" t="shared" si="13" ref="N73:N87">SUM(D73:M73)</f>
        <v>0</v>
      </c>
      <c r="O73" s="228">
        <f t="shared" si="8"/>
        <v>0</v>
      </c>
      <c r="P73" s="78"/>
      <c r="Q73" s="78"/>
      <c r="R73" s="78"/>
      <c r="S73" s="78"/>
      <c r="T73" s="78"/>
      <c r="U73" s="228">
        <f t="shared" si="9"/>
        <v>0</v>
      </c>
      <c r="V73" s="228">
        <f t="shared" si="10"/>
        <v>0</v>
      </c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228">
        <f t="shared" si="12"/>
        <v>0</v>
      </c>
      <c r="AH73" s="228">
        <f t="shared" si="11"/>
        <v>0</v>
      </c>
    </row>
    <row r="74" spans="1:34" ht="19.5" customHeight="1">
      <c r="A74" s="76">
        <v>65</v>
      </c>
      <c r="B74" s="77" t="str">
        <f>приход!A76</f>
        <v>шоколад 50 гр.</v>
      </c>
      <c r="C74" s="231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228">
        <f t="shared" si="13"/>
        <v>0</v>
      </c>
      <c r="O74" s="228">
        <f t="shared" si="8"/>
        <v>0</v>
      </c>
      <c r="P74" s="78"/>
      <c r="Q74" s="78"/>
      <c r="R74" s="78"/>
      <c r="S74" s="78"/>
      <c r="T74" s="78"/>
      <c r="U74" s="228">
        <f t="shared" si="9"/>
        <v>0</v>
      </c>
      <c r="V74" s="228">
        <f t="shared" si="10"/>
        <v>0</v>
      </c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228">
        <f t="shared" si="12"/>
        <v>0</v>
      </c>
      <c r="AH74" s="228">
        <f t="shared" si="11"/>
        <v>0</v>
      </c>
    </row>
    <row r="75" spans="1:34" ht="19.5" customHeight="1">
      <c r="A75" s="76">
        <v>66</v>
      </c>
      <c r="B75" s="77" t="str">
        <f>приход!A77</f>
        <v>шоколад 25 гр.</v>
      </c>
      <c r="C75" s="231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228">
        <f t="shared" si="13"/>
        <v>0</v>
      </c>
      <c r="O75" s="228">
        <f t="shared" si="8"/>
        <v>0</v>
      </c>
      <c r="P75" s="78"/>
      <c r="Q75" s="78"/>
      <c r="R75" s="78"/>
      <c r="S75" s="78"/>
      <c r="T75" s="78"/>
      <c r="U75" s="228">
        <f t="shared" si="9"/>
        <v>0</v>
      </c>
      <c r="V75" s="228">
        <f t="shared" si="10"/>
        <v>0</v>
      </c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228">
        <f t="shared" si="12"/>
        <v>0</v>
      </c>
      <c r="AH75" s="228">
        <f t="shared" si="11"/>
        <v>0</v>
      </c>
    </row>
    <row r="76" spans="1:34" ht="19.5" customHeight="1">
      <c r="A76" s="76">
        <v>67</v>
      </c>
      <c r="B76" s="77" t="str">
        <f>приход!A78</f>
        <v>конфеты шок.</v>
      </c>
      <c r="C76" s="231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228">
        <f t="shared" si="13"/>
        <v>0</v>
      </c>
      <c r="O76" s="228">
        <f t="shared" si="8"/>
        <v>0</v>
      </c>
      <c r="P76" s="78"/>
      <c r="Q76" s="78"/>
      <c r="R76" s="78"/>
      <c r="S76" s="78"/>
      <c r="T76" s="78"/>
      <c r="U76" s="228">
        <f t="shared" si="9"/>
        <v>0</v>
      </c>
      <c r="V76" s="228">
        <f t="shared" si="10"/>
        <v>0</v>
      </c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228">
        <f t="shared" si="12"/>
        <v>0</v>
      </c>
      <c r="AH76" s="228">
        <f t="shared" si="11"/>
        <v>0</v>
      </c>
    </row>
    <row r="77" spans="1:34" ht="19.5" customHeight="1">
      <c r="A77" s="76">
        <v>62</v>
      </c>
      <c r="B77" s="77" t="str">
        <f>приход!A79</f>
        <v>зефир</v>
      </c>
      <c r="C77" s="231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228">
        <f t="shared" si="13"/>
        <v>0</v>
      </c>
      <c r="O77" s="228">
        <f t="shared" si="8"/>
        <v>0</v>
      </c>
      <c r="P77" s="78"/>
      <c r="Q77" s="78"/>
      <c r="R77" s="78"/>
      <c r="S77" s="78"/>
      <c r="T77" s="78"/>
      <c r="U77" s="228">
        <f t="shared" si="9"/>
        <v>0</v>
      </c>
      <c r="V77" s="228">
        <f t="shared" si="10"/>
        <v>0</v>
      </c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228">
        <f t="shared" si="12"/>
        <v>0</v>
      </c>
      <c r="AH77" s="228">
        <f t="shared" si="11"/>
        <v>0</v>
      </c>
    </row>
    <row r="78" spans="1:34" ht="19.5" customHeight="1">
      <c r="A78" s="76">
        <v>63</v>
      </c>
      <c r="B78" s="77" t="str">
        <f>приход!A80</f>
        <v>джем, повидло</v>
      </c>
      <c r="C78" s="232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229">
        <f t="shared" si="13"/>
        <v>0</v>
      </c>
      <c r="O78" s="229">
        <f t="shared" si="8"/>
        <v>0</v>
      </c>
      <c r="P78" s="78"/>
      <c r="Q78" s="78"/>
      <c r="R78" s="78"/>
      <c r="S78" s="78"/>
      <c r="T78" s="78"/>
      <c r="U78" s="229">
        <f t="shared" si="9"/>
        <v>0</v>
      </c>
      <c r="V78" s="229">
        <f t="shared" si="10"/>
        <v>0</v>
      </c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229">
        <f t="shared" si="12"/>
        <v>0</v>
      </c>
      <c r="AH78" s="229">
        <f t="shared" si="11"/>
        <v>0</v>
      </c>
    </row>
    <row r="79" spans="1:34" ht="19.5" customHeight="1">
      <c r="A79" s="76">
        <v>64</v>
      </c>
      <c r="B79" s="77">
        <f>приход!A81</f>
        <v>1</v>
      </c>
      <c r="C79" s="175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65">
        <f aca="true" t="shared" si="14" ref="N79:N86">SUM(D79:M79)</f>
        <v>0</v>
      </c>
      <c r="O79" s="165">
        <f aca="true" t="shared" si="15" ref="O79:O86">ROUND(N79/COUNT($D$1:$M$1),$AI$4)</f>
        <v>0</v>
      </c>
      <c r="P79" s="78"/>
      <c r="Q79" s="78"/>
      <c r="R79" s="78"/>
      <c r="S79" s="78"/>
      <c r="T79" s="78"/>
      <c r="U79" s="165">
        <f t="shared" si="9"/>
        <v>0</v>
      </c>
      <c r="V79" s="165">
        <f t="shared" si="10"/>
        <v>0</v>
      </c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165">
        <f t="shared" si="12"/>
        <v>0</v>
      </c>
      <c r="AH79" s="165">
        <f t="shared" si="11"/>
        <v>0</v>
      </c>
    </row>
    <row r="80" spans="1:34" ht="19.5" customHeight="1">
      <c r="A80" s="76">
        <v>65</v>
      </c>
      <c r="B80" s="77">
        <f>приход!A82</f>
        <v>2</v>
      </c>
      <c r="C80" s="175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165">
        <f t="shared" si="14"/>
        <v>0</v>
      </c>
      <c r="O80" s="165">
        <f t="shared" si="15"/>
        <v>0</v>
      </c>
      <c r="P80" s="78"/>
      <c r="Q80" s="78"/>
      <c r="R80" s="78"/>
      <c r="S80" s="78"/>
      <c r="T80" s="78"/>
      <c r="U80" s="165">
        <f t="shared" si="9"/>
        <v>0</v>
      </c>
      <c r="V80" s="165">
        <f t="shared" si="10"/>
        <v>0</v>
      </c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165">
        <f t="shared" si="12"/>
        <v>0</v>
      </c>
      <c r="AH80" s="165">
        <f t="shared" si="11"/>
        <v>0</v>
      </c>
    </row>
    <row r="81" spans="1:34" ht="19.5" customHeight="1">
      <c r="A81" s="76">
        <v>66</v>
      </c>
      <c r="B81" s="77">
        <f>приход!A83</f>
        <v>3</v>
      </c>
      <c r="C81" s="175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65">
        <f t="shared" si="14"/>
        <v>0</v>
      </c>
      <c r="O81" s="165">
        <f t="shared" si="15"/>
        <v>0</v>
      </c>
      <c r="P81" s="78"/>
      <c r="Q81" s="78"/>
      <c r="R81" s="78"/>
      <c r="S81" s="78"/>
      <c r="T81" s="78"/>
      <c r="U81" s="165">
        <f t="shared" si="9"/>
        <v>0</v>
      </c>
      <c r="V81" s="165">
        <f t="shared" si="10"/>
        <v>0</v>
      </c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165">
        <f t="shared" si="12"/>
        <v>0</v>
      </c>
      <c r="AH81" s="165">
        <f t="shared" si="11"/>
        <v>0</v>
      </c>
    </row>
    <row r="82" spans="1:34" ht="19.5" customHeight="1">
      <c r="A82" s="76">
        <v>67</v>
      </c>
      <c r="B82" s="77">
        <f>приход!A84</f>
        <v>4</v>
      </c>
      <c r="C82" s="175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65">
        <f t="shared" si="14"/>
        <v>0</v>
      </c>
      <c r="O82" s="165">
        <f t="shared" si="15"/>
        <v>0</v>
      </c>
      <c r="P82" s="78"/>
      <c r="Q82" s="78"/>
      <c r="R82" s="78"/>
      <c r="S82" s="78"/>
      <c r="T82" s="78"/>
      <c r="U82" s="165">
        <f t="shared" si="9"/>
        <v>0</v>
      </c>
      <c r="V82" s="165">
        <f t="shared" si="10"/>
        <v>0</v>
      </c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165">
        <f t="shared" si="12"/>
        <v>0</v>
      </c>
      <c r="AH82" s="165">
        <f t="shared" si="11"/>
        <v>0</v>
      </c>
    </row>
    <row r="83" spans="1:34" ht="19.5" customHeight="1">
      <c r="A83" s="76">
        <v>68</v>
      </c>
      <c r="B83" s="77">
        <f>приход!A85</f>
        <v>5</v>
      </c>
      <c r="C83" s="175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65">
        <f t="shared" si="14"/>
        <v>0</v>
      </c>
      <c r="O83" s="165">
        <f t="shared" si="15"/>
        <v>0</v>
      </c>
      <c r="P83" s="78"/>
      <c r="Q83" s="78"/>
      <c r="R83" s="78"/>
      <c r="S83" s="78"/>
      <c r="T83" s="78"/>
      <c r="U83" s="165">
        <f t="shared" si="9"/>
        <v>0</v>
      </c>
      <c r="V83" s="165">
        <f t="shared" si="10"/>
        <v>0</v>
      </c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165">
        <f t="shared" si="12"/>
        <v>0</v>
      </c>
      <c r="AH83" s="165">
        <f t="shared" si="11"/>
        <v>0</v>
      </c>
    </row>
    <row r="84" spans="1:34" ht="19.5" customHeight="1">
      <c r="A84" s="76">
        <v>69</v>
      </c>
      <c r="B84" s="77">
        <f>приход!A86</f>
        <v>6</v>
      </c>
      <c r="C84" s="175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65">
        <f t="shared" si="14"/>
        <v>0</v>
      </c>
      <c r="O84" s="165">
        <f t="shared" si="15"/>
        <v>0</v>
      </c>
      <c r="P84" s="78"/>
      <c r="Q84" s="78"/>
      <c r="R84" s="78"/>
      <c r="S84" s="78"/>
      <c r="T84" s="78"/>
      <c r="U84" s="165">
        <f t="shared" si="9"/>
        <v>0</v>
      </c>
      <c r="V84" s="165">
        <f t="shared" si="10"/>
        <v>0</v>
      </c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65">
        <f t="shared" si="12"/>
        <v>0</v>
      </c>
      <c r="AH84" s="165">
        <f t="shared" si="11"/>
        <v>0</v>
      </c>
    </row>
    <row r="85" spans="1:34" ht="19.5" customHeight="1">
      <c r="A85" s="76">
        <v>70</v>
      </c>
      <c r="B85" s="77">
        <f>приход!A87</f>
        <v>7</v>
      </c>
      <c r="C85" s="175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165">
        <f t="shared" si="14"/>
        <v>0</v>
      </c>
      <c r="O85" s="165">
        <f t="shared" si="15"/>
        <v>0</v>
      </c>
      <c r="P85" s="78"/>
      <c r="Q85" s="78"/>
      <c r="R85" s="78"/>
      <c r="S85" s="78"/>
      <c r="T85" s="78"/>
      <c r="U85" s="165">
        <f t="shared" si="9"/>
        <v>0</v>
      </c>
      <c r="V85" s="165">
        <f t="shared" si="10"/>
        <v>0</v>
      </c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165">
        <f t="shared" si="12"/>
        <v>0</v>
      </c>
      <c r="AH85" s="165">
        <f t="shared" si="11"/>
        <v>0</v>
      </c>
    </row>
    <row r="86" spans="1:34" ht="19.5" customHeight="1">
      <c r="A86" s="76">
        <v>71</v>
      </c>
      <c r="B86" s="77">
        <f>приход!A88</f>
        <v>8</v>
      </c>
      <c r="C86" s="175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165">
        <f t="shared" si="14"/>
        <v>0</v>
      </c>
      <c r="O86" s="165">
        <f t="shared" si="15"/>
        <v>0</v>
      </c>
      <c r="P86" s="78"/>
      <c r="Q86" s="78"/>
      <c r="R86" s="78"/>
      <c r="S86" s="78"/>
      <c r="T86" s="78"/>
      <c r="U86" s="165">
        <f t="shared" si="9"/>
        <v>0</v>
      </c>
      <c r="V86" s="165">
        <f t="shared" si="10"/>
        <v>0</v>
      </c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165">
        <f t="shared" si="12"/>
        <v>0</v>
      </c>
      <c r="AH86" s="165">
        <f t="shared" si="11"/>
        <v>0</v>
      </c>
    </row>
    <row r="87" spans="1:34" ht="19.5" customHeight="1">
      <c r="A87" s="76">
        <v>72</v>
      </c>
      <c r="B87" s="77">
        <f>приход!A89</f>
        <v>9</v>
      </c>
      <c r="C87" s="14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165">
        <f t="shared" si="13"/>
        <v>0</v>
      </c>
      <c r="O87" s="165">
        <f t="shared" si="8"/>
        <v>0</v>
      </c>
      <c r="P87" s="78"/>
      <c r="Q87" s="78"/>
      <c r="R87" s="78"/>
      <c r="S87" s="78"/>
      <c r="T87" s="78"/>
      <c r="U87" s="165">
        <f t="shared" si="9"/>
        <v>0</v>
      </c>
      <c r="V87" s="165">
        <f t="shared" si="10"/>
        <v>0</v>
      </c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65">
        <f t="shared" si="12"/>
        <v>0</v>
      </c>
      <c r="AH87" s="165">
        <f t="shared" si="11"/>
        <v>0</v>
      </c>
    </row>
    <row r="88" spans="1:34" ht="19.5" customHeight="1">
      <c r="A88" s="76">
        <v>73</v>
      </c>
      <c r="B88" s="77">
        <f>приход!A90</f>
        <v>10</v>
      </c>
      <c r="C88" s="14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165">
        <f>SUM(D88:M88)</f>
        <v>0</v>
      </c>
      <c r="O88" s="165">
        <f t="shared" si="8"/>
        <v>0</v>
      </c>
      <c r="P88" s="78"/>
      <c r="Q88" s="78"/>
      <c r="R88" s="78"/>
      <c r="S88" s="78"/>
      <c r="T88" s="78"/>
      <c r="U88" s="165">
        <f t="shared" si="9"/>
        <v>0</v>
      </c>
      <c r="V88" s="165">
        <f t="shared" si="10"/>
        <v>0</v>
      </c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165">
        <f t="shared" si="12"/>
        <v>0</v>
      </c>
      <c r="AH88" s="165">
        <f t="shared" si="11"/>
        <v>0</v>
      </c>
    </row>
    <row r="89" spans="1:34" ht="18">
      <c r="A89" s="76"/>
      <c r="B89" s="77"/>
      <c r="C89" s="146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165"/>
      <c r="O89" s="165"/>
      <c r="P89" s="78"/>
      <c r="Q89" s="78"/>
      <c r="R89" s="78"/>
      <c r="S89" s="78"/>
      <c r="T89" s="78"/>
      <c r="U89" s="165"/>
      <c r="V89" s="165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65"/>
      <c r="AH89" s="165"/>
    </row>
    <row r="90" spans="1:34" ht="18">
      <c r="A90" s="76"/>
      <c r="B90" s="77" t="s">
        <v>97</v>
      </c>
      <c r="C90" s="146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65">
        <f aca="true" t="shared" si="16" ref="N90:N98">SUM(D90:M90)</f>
        <v>0</v>
      </c>
      <c r="O90" s="165">
        <f t="shared" si="8"/>
        <v>0</v>
      </c>
      <c r="P90" s="78"/>
      <c r="Q90" s="78"/>
      <c r="R90" s="78"/>
      <c r="S90" s="78"/>
      <c r="T90" s="78"/>
      <c r="U90" s="165">
        <f t="shared" si="9"/>
        <v>0</v>
      </c>
      <c r="V90" s="165">
        <f t="shared" si="10"/>
        <v>0</v>
      </c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165">
        <f t="shared" si="12"/>
        <v>0</v>
      </c>
      <c r="AH90" s="165">
        <f t="shared" si="11"/>
        <v>0</v>
      </c>
    </row>
    <row r="91" spans="1:34" ht="18">
      <c r="A91" s="76"/>
      <c r="B91" s="77"/>
      <c r="C91" s="146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165"/>
      <c r="O91" s="165"/>
      <c r="P91" s="78"/>
      <c r="Q91" s="78"/>
      <c r="R91" s="78"/>
      <c r="S91" s="78"/>
      <c r="T91" s="78"/>
      <c r="U91" s="165"/>
      <c r="V91" s="16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165"/>
      <c r="AH91" s="165"/>
    </row>
    <row r="92" spans="1:34" ht="18">
      <c r="A92" s="76"/>
      <c r="B92" s="77" t="s">
        <v>170</v>
      </c>
      <c r="C92" s="146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165">
        <f>SUM(D92:M92)</f>
        <v>0</v>
      </c>
      <c r="O92" s="165">
        <f t="shared" si="8"/>
        <v>0</v>
      </c>
      <c r="P92" s="78"/>
      <c r="Q92" s="78"/>
      <c r="R92" s="78"/>
      <c r="S92" s="78"/>
      <c r="T92" s="78"/>
      <c r="U92" s="165">
        <f t="shared" si="9"/>
        <v>0</v>
      </c>
      <c r="V92" s="165">
        <f t="shared" si="10"/>
        <v>0</v>
      </c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165">
        <f t="shared" si="12"/>
        <v>0</v>
      </c>
      <c r="AH92" s="165">
        <f t="shared" si="11"/>
        <v>0</v>
      </c>
    </row>
    <row r="93" spans="1:34" ht="18">
      <c r="A93" s="76"/>
      <c r="B93" s="77"/>
      <c r="C93" s="146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165"/>
      <c r="O93" s="165"/>
      <c r="P93" s="78"/>
      <c r="Q93" s="78"/>
      <c r="R93" s="78"/>
      <c r="S93" s="78"/>
      <c r="T93" s="78"/>
      <c r="U93" s="165"/>
      <c r="V93" s="165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165"/>
      <c r="AH93" s="165"/>
    </row>
    <row r="94" spans="1:34" ht="18">
      <c r="A94" s="76"/>
      <c r="B94" s="77" t="s">
        <v>98</v>
      </c>
      <c r="C94" s="146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165">
        <f t="shared" si="16"/>
        <v>0</v>
      </c>
      <c r="O94" s="165">
        <f t="shared" si="8"/>
        <v>0</v>
      </c>
      <c r="P94" s="78"/>
      <c r="Q94" s="78"/>
      <c r="R94" s="78"/>
      <c r="S94" s="78"/>
      <c r="T94" s="78"/>
      <c r="U94" s="165">
        <f t="shared" si="9"/>
        <v>0</v>
      </c>
      <c r="V94" s="165">
        <f t="shared" si="10"/>
        <v>0</v>
      </c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165">
        <f t="shared" si="12"/>
        <v>0</v>
      </c>
      <c r="AH94" s="165">
        <f t="shared" si="11"/>
        <v>0</v>
      </c>
    </row>
    <row r="95" spans="1:34" ht="18">
      <c r="A95" s="76"/>
      <c r="B95" s="77"/>
      <c r="C95" s="146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165"/>
      <c r="O95" s="165"/>
      <c r="P95" s="78"/>
      <c r="Q95" s="78"/>
      <c r="R95" s="78"/>
      <c r="S95" s="78"/>
      <c r="T95" s="78"/>
      <c r="U95" s="165"/>
      <c r="V95" s="165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165"/>
      <c r="AH95" s="165"/>
    </row>
    <row r="96" spans="1:34" ht="18">
      <c r="A96" s="76"/>
      <c r="B96" s="77" t="s">
        <v>162</v>
      </c>
      <c r="C96" s="146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165">
        <f t="shared" si="16"/>
        <v>0</v>
      </c>
      <c r="O96" s="165">
        <f t="shared" si="8"/>
        <v>0</v>
      </c>
      <c r="P96" s="78"/>
      <c r="Q96" s="78"/>
      <c r="R96" s="78"/>
      <c r="S96" s="78"/>
      <c r="T96" s="78"/>
      <c r="U96" s="165">
        <f t="shared" si="9"/>
        <v>0</v>
      </c>
      <c r="V96" s="165">
        <f t="shared" si="10"/>
        <v>0</v>
      </c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165">
        <f t="shared" si="12"/>
        <v>0</v>
      </c>
      <c r="AH96" s="165">
        <f t="shared" si="11"/>
        <v>0</v>
      </c>
    </row>
    <row r="97" spans="1:34" ht="18">
      <c r="A97" s="76"/>
      <c r="B97" s="77"/>
      <c r="C97" s="146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165"/>
      <c r="O97" s="165"/>
      <c r="P97" s="78"/>
      <c r="Q97" s="78"/>
      <c r="R97" s="78"/>
      <c r="S97" s="78"/>
      <c r="T97" s="78"/>
      <c r="U97" s="165"/>
      <c r="V97" s="165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165"/>
      <c r="AH97" s="165"/>
    </row>
    <row r="98" spans="1:34" ht="18">
      <c r="A98" s="76"/>
      <c r="B98" s="77" t="s">
        <v>99</v>
      </c>
      <c r="C98" s="146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165">
        <f t="shared" si="16"/>
        <v>0</v>
      </c>
      <c r="O98" s="165">
        <f t="shared" si="8"/>
        <v>0</v>
      </c>
      <c r="P98" s="78"/>
      <c r="Q98" s="78"/>
      <c r="R98" s="78"/>
      <c r="S98" s="78"/>
      <c r="T98" s="78"/>
      <c r="U98" s="165">
        <f t="shared" si="9"/>
        <v>0</v>
      </c>
      <c r="V98" s="165">
        <f t="shared" si="10"/>
        <v>0</v>
      </c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165">
        <f t="shared" si="12"/>
        <v>0</v>
      </c>
      <c r="AH98" s="165">
        <f t="shared" si="11"/>
        <v>0</v>
      </c>
    </row>
  </sheetData>
  <sheetProtection password="BF55" sheet="1" formatCells="0" formatColumns="0" formatRows="0" insertColumns="0" insertRows="0" sort="0" autoFilter="0" pivotTables="0"/>
  <autoFilter ref="AG3:AH3"/>
  <mergeCells count="51">
    <mergeCell ref="B1:C1"/>
    <mergeCell ref="B2:C2"/>
    <mergeCell ref="C11:C14"/>
    <mergeCell ref="N11:N14"/>
    <mergeCell ref="O11:O14"/>
    <mergeCell ref="U11:U14"/>
    <mergeCell ref="V11:V14"/>
    <mergeCell ref="AG11:AG14"/>
    <mergeCell ref="AH11:AH14"/>
    <mergeCell ref="C22:C30"/>
    <mergeCell ref="N22:N30"/>
    <mergeCell ref="O22:O30"/>
    <mergeCell ref="U22:U30"/>
    <mergeCell ref="V22:V30"/>
    <mergeCell ref="AG22:AG30"/>
    <mergeCell ref="AH22:AH30"/>
    <mergeCell ref="AG37:AG41"/>
    <mergeCell ref="AH37:AH41"/>
    <mergeCell ref="C31:C36"/>
    <mergeCell ref="N31:N36"/>
    <mergeCell ref="O31:O36"/>
    <mergeCell ref="U31:U36"/>
    <mergeCell ref="V31:V36"/>
    <mergeCell ref="AG31:AG36"/>
    <mergeCell ref="O45:O49"/>
    <mergeCell ref="U45:U49"/>
    <mergeCell ref="V45:V49"/>
    <mergeCell ref="AG45:AG49"/>
    <mergeCell ref="AH31:AH36"/>
    <mergeCell ref="C37:C41"/>
    <mergeCell ref="N37:N41"/>
    <mergeCell ref="O37:O41"/>
    <mergeCell ref="U37:U41"/>
    <mergeCell ref="V37:V41"/>
    <mergeCell ref="AH45:AH49"/>
    <mergeCell ref="C51:C61"/>
    <mergeCell ref="N51:N61"/>
    <mergeCell ref="O51:O61"/>
    <mergeCell ref="U51:U61"/>
    <mergeCell ref="V51:V61"/>
    <mergeCell ref="AG51:AG61"/>
    <mergeCell ref="AH51:AH61"/>
    <mergeCell ref="C45:C49"/>
    <mergeCell ref="N45:N49"/>
    <mergeCell ref="AH70:AH78"/>
    <mergeCell ref="C70:C78"/>
    <mergeCell ref="N70:N78"/>
    <mergeCell ref="O70:O78"/>
    <mergeCell ref="U70:U78"/>
    <mergeCell ref="V70:V78"/>
    <mergeCell ref="AG70:AG78"/>
  </mergeCells>
  <conditionalFormatting sqref="P4:P68">
    <cfRule type="cellIs" priority="6" dxfId="104" operator="lessThan" stopIfTrue="1">
      <formula>0</formula>
    </cfRule>
  </conditionalFormatting>
  <conditionalFormatting sqref="P4:P68">
    <cfRule type="cellIs" priority="5" dxfId="100" operator="equal" stopIfTrue="1">
      <formula>0</formula>
    </cfRule>
  </conditionalFormatting>
  <conditionalFormatting sqref="P4:P68">
    <cfRule type="expression" priority="4" dxfId="106" stopIfTrue="1">
      <formula>"l55=0"</formula>
    </cfRule>
  </conditionalFormatting>
  <conditionalFormatting sqref="Q4:Q68">
    <cfRule type="cellIs" priority="3" dxfId="104" operator="lessThan" stopIfTrue="1">
      <formula>0</formula>
    </cfRule>
  </conditionalFormatting>
  <conditionalFormatting sqref="Q4:Q68">
    <cfRule type="cellIs" priority="2" dxfId="100" operator="equal" stopIfTrue="1">
      <formula>0</formula>
    </cfRule>
  </conditionalFormatting>
  <conditionalFormatting sqref="Q4:Q68">
    <cfRule type="expression" priority="1" dxfId="106" stopIfTrue="1">
      <formula>"l55=0"</formula>
    </cfRule>
  </conditionalFormatting>
  <printOptions/>
  <pageMargins left="0.75" right="0.75" top="1" bottom="1" header="0.5" footer="0.5"/>
  <pageSetup fitToHeight="2" fitToWidth="1" horizontalDpi="600" verticalDpi="600" orientation="landscape" paperSize="9" scale="2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rgb="FFFF0000"/>
    <pageSetUpPr fitToPage="1"/>
  </sheetPr>
  <dimension ref="A1:AI98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89" sqref="P89:P98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2.8515625" style="73" customWidth="1"/>
    <col min="4" max="4" width="15.00390625" style="73" customWidth="1"/>
    <col min="5" max="5" width="14.8515625" style="73" customWidth="1"/>
    <col min="6" max="6" width="14.57421875" style="73" customWidth="1"/>
    <col min="7" max="7" width="13.8515625" style="73" customWidth="1"/>
    <col min="8" max="8" width="15.28125" style="73" customWidth="1"/>
    <col min="9" max="9" width="15.421875" style="73" customWidth="1"/>
    <col min="10" max="10" width="13.57421875" style="73" customWidth="1"/>
    <col min="11" max="11" width="14.8515625" style="73" customWidth="1"/>
    <col min="12" max="12" width="13.57421875" style="73" customWidth="1"/>
    <col min="13" max="13" width="14.7109375" style="73" customWidth="1"/>
    <col min="14" max="14" width="17.00390625" style="73" customWidth="1"/>
    <col min="15" max="15" width="16.8515625" style="73" customWidth="1"/>
    <col min="16" max="16" width="13.8515625" style="73" customWidth="1"/>
    <col min="17" max="17" width="13.421875" style="73" customWidth="1"/>
    <col min="18" max="20" width="9.140625" style="73" customWidth="1"/>
    <col min="21" max="21" width="17.00390625" style="73" customWidth="1"/>
    <col min="22" max="22" width="16.8515625" style="73" customWidth="1"/>
    <col min="23" max="33" width="9.140625" style="73" customWidth="1"/>
    <col min="34" max="34" width="15.8515625" style="73" customWidth="1"/>
    <col min="35" max="16384" width="9.140625" style="73" customWidth="1"/>
  </cols>
  <sheetData>
    <row r="1" spans="1:34" ht="48" customHeight="1">
      <c r="A1" s="70"/>
      <c r="B1" s="233" t="s">
        <v>90</v>
      </c>
      <c r="C1" s="234"/>
      <c r="D1" s="71">
        <v>1</v>
      </c>
      <c r="E1" s="72"/>
      <c r="F1" s="71"/>
      <c r="G1" s="72"/>
      <c r="H1" s="71"/>
      <c r="I1" s="72"/>
      <c r="J1" s="71"/>
      <c r="K1" s="72"/>
      <c r="L1" s="71"/>
      <c r="M1" s="72"/>
      <c r="N1" s="70" t="s">
        <v>179</v>
      </c>
      <c r="O1" s="70" t="s">
        <v>91</v>
      </c>
      <c r="P1" s="72"/>
      <c r="Q1" s="72"/>
      <c r="R1" s="72"/>
      <c r="S1" s="72"/>
      <c r="T1" s="72"/>
      <c r="U1" s="70" t="s">
        <v>178</v>
      </c>
      <c r="V1" s="70" t="s">
        <v>91</v>
      </c>
      <c r="W1" s="72">
        <v>30</v>
      </c>
      <c r="X1" s="72">
        <v>31</v>
      </c>
      <c r="Y1" s="72"/>
      <c r="Z1" s="72"/>
      <c r="AA1" s="72"/>
      <c r="AB1" s="72"/>
      <c r="AC1" s="72"/>
      <c r="AD1" s="72"/>
      <c r="AE1" s="72"/>
      <c r="AF1" s="72"/>
      <c r="AG1" s="70" t="s">
        <v>92</v>
      </c>
      <c r="AH1" s="70" t="s">
        <v>91</v>
      </c>
    </row>
    <row r="2" spans="1:34" ht="31.5" customHeight="1">
      <c r="A2" s="70"/>
      <c r="B2" s="233" t="s">
        <v>93</v>
      </c>
      <c r="C2" s="234"/>
      <c r="D2" s="71">
        <v>15</v>
      </c>
      <c r="E2" s="72"/>
      <c r="F2" s="72"/>
      <c r="G2" s="72"/>
      <c r="H2" s="72"/>
      <c r="I2" s="72"/>
      <c r="J2" s="72"/>
      <c r="K2" s="72"/>
      <c r="L2" s="72"/>
      <c r="M2" s="72"/>
      <c r="N2" s="70">
        <f>SUM(D2:M2)</f>
        <v>15</v>
      </c>
      <c r="O2" s="70">
        <f>ROUND(N2/COUNT($D$1:$M$1),AI2)</f>
        <v>15</v>
      </c>
      <c r="P2" s="72"/>
      <c r="Q2" s="72"/>
      <c r="R2" s="72"/>
      <c r="S2" s="72"/>
      <c r="T2" s="72"/>
      <c r="U2" s="70">
        <f>N2+SUM(P2:T2)</f>
        <v>15</v>
      </c>
      <c r="V2" s="70">
        <f>ROUND((U2/(COUNT($D$1:$M$1)+COUNT($P$1:$T$1))),$AI$4)</f>
        <v>15</v>
      </c>
      <c r="W2" s="72">
        <v>30</v>
      </c>
      <c r="X2" s="72">
        <v>30</v>
      </c>
      <c r="Y2" s="72"/>
      <c r="Z2" s="72"/>
      <c r="AA2" s="72"/>
      <c r="AB2" s="72"/>
      <c r="AC2" s="72"/>
      <c r="AD2" s="72"/>
      <c r="AE2" s="72"/>
      <c r="AF2" s="72"/>
      <c r="AG2" s="70">
        <f>U2+SUM(W2:AF2)</f>
        <v>75</v>
      </c>
      <c r="AH2" s="70">
        <f>ROUND(AG2/(COUNT($D$1:$M$1)+COUNT($P$1:$T$1)+COUNT($W$1:$AF$1)),$AI$4)</f>
        <v>25</v>
      </c>
    </row>
    <row r="3" spans="1:34" ht="18">
      <c r="A3" s="70" t="s">
        <v>94</v>
      </c>
      <c r="B3" s="70" t="s">
        <v>95</v>
      </c>
      <c r="C3" s="74" t="s">
        <v>96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5" ht="45.75" customHeight="1">
      <c r="A4" s="76">
        <v>1</v>
      </c>
      <c r="B4" s="77" t="str">
        <f>приход!A6</f>
        <v>Мясо (говядина 1 кат. бескостная, говядина 1 кат. на костях.)</v>
      </c>
      <c r="C4" s="146">
        <v>50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165">
        <f aca="true" t="shared" si="0" ref="N4:N21">SUM(D4:M4)</f>
        <v>0</v>
      </c>
      <c r="O4" s="165">
        <f>ROUND(N4/COUNT($D$1:$M$1),$AI$4)</f>
        <v>0</v>
      </c>
      <c r="P4" s="78">
        <v>0</v>
      </c>
      <c r="Q4" s="78">
        <v>42</v>
      </c>
      <c r="R4" s="78">
        <v>56</v>
      </c>
      <c r="S4" s="78">
        <v>54</v>
      </c>
      <c r="T4" s="78">
        <v>52</v>
      </c>
      <c r="U4" s="165">
        <f>N4+SUM(P4:T4)</f>
        <v>204</v>
      </c>
      <c r="V4" s="165">
        <f>ROUND((U4/(COUNT($D$1:$M$1)+COUNT($P$1:$T$1))),$AI$4)</f>
        <v>204</v>
      </c>
      <c r="W4" s="78"/>
      <c r="X4" s="78">
        <v>52</v>
      </c>
      <c r="Y4" s="78"/>
      <c r="Z4" s="78"/>
      <c r="AA4" s="78"/>
      <c r="AB4" s="78"/>
      <c r="AC4" s="78"/>
      <c r="AD4" s="78"/>
      <c r="AE4" s="78"/>
      <c r="AF4" s="78"/>
      <c r="AG4" s="165">
        <f>U4+SUM(W4:AF4)</f>
        <v>256</v>
      </c>
      <c r="AH4" s="165">
        <f>ROUND(AG4/(COUNT($D$1:$M$1)+COUNT($P$1:$T$1)+COUNT($W$1:$AF$1)),$AI$4)</f>
        <v>85.333</v>
      </c>
      <c r="AI4" s="155">
        <v>3</v>
      </c>
    </row>
    <row r="5" spans="1:34" ht="19.5" customHeight="1">
      <c r="A5" s="76">
        <v>2</v>
      </c>
      <c r="B5" s="77" t="str">
        <f>приход!A7</f>
        <v>Птица</v>
      </c>
      <c r="C5" s="146">
        <v>23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165">
        <f t="shared" si="0"/>
        <v>0</v>
      </c>
      <c r="O5" s="165">
        <f aca="true" t="shared" si="1" ref="O5:O68">ROUND(N5/COUNT($D$1:$M$1),$AI$4)</f>
        <v>0</v>
      </c>
      <c r="P5" s="78">
        <v>125</v>
      </c>
      <c r="Q5" s="78">
        <v>0</v>
      </c>
      <c r="R5" s="78"/>
      <c r="S5" s="78"/>
      <c r="T5" s="78"/>
      <c r="U5" s="165">
        <f aca="true" t="shared" si="2" ref="U5:U68">N5+SUM(P5:T5)</f>
        <v>125</v>
      </c>
      <c r="V5" s="165">
        <f aca="true" t="shared" si="3" ref="V5:V68">ROUND((U5/(COUNT($D$1:$M$1)+COUNT($P$1:$T$1))),$AI$4)</f>
        <v>125</v>
      </c>
      <c r="W5" s="78">
        <v>111</v>
      </c>
      <c r="X5" s="78"/>
      <c r="Y5" s="78"/>
      <c r="Z5" s="78"/>
      <c r="AA5" s="78"/>
      <c r="AB5" s="78"/>
      <c r="AC5" s="78"/>
      <c r="AD5" s="78"/>
      <c r="AE5" s="78"/>
      <c r="AF5" s="78"/>
      <c r="AG5" s="165">
        <f aca="true" t="shared" si="4" ref="AG5:AG10">U5+SUM(W5:AF5)</f>
        <v>236</v>
      </c>
      <c r="AH5" s="165">
        <f aca="true" t="shared" si="5" ref="AH5:AH68">ROUND(AG5/(COUNT($D$1:$M$1)+COUNT($P$1:$T$1)+COUNT($W$1:$AF$1)),$AI$4)</f>
        <v>78.667</v>
      </c>
    </row>
    <row r="6" spans="1:34" ht="19.5" customHeight="1">
      <c r="A6" s="76">
        <v>3</v>
      </c>
      <c r="B6" s="77" t="str">
        <f>приход!A8</f>
        <v>Колбасные изделия</v>
      </c>
      <c r="C6" s="146">
        <v>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165">
        <f t="shared" si="0"/>
        <v>0</v>
      </c>
      <c r="O6" s="165">
        <f t="shared" si="1"/>
        <v>0</v>
      </c>
      <c r="P6" s="78">
        <v>0</v>
      </c>
      <c r="Q6" s="78">
        <v>25</v>
      </c>
      <c r="R6" s="78"/>
      <c r="S6" s="78"/>
      <c r="T6" s="78"/>
      <c r="U6" s="165">
        <f t="shared" si="2"/>
        <v>25</v>
      </c>
      <c r="V6" s="165">
        <f t="shared" si="3"/>
        <v>25</v>
      </c>
      <c r="W6" s="78"/>
      <c r="X6" s="78">
        <v>20</v>
      </c>
      <c r="Y6" s="78"/>
      <c r="Z6" s="78"/>
      <c r="AA6" s="78"/>
      <c r="AB6" s="78"/>
      <c r="AC6" s="78"/>
      <c r="AD6" s="78"/>
      <c r="AE6" s="78"/>
      <c r="AF6" s="78"/>
      <c r="AG6" s="165">
        <f t="shared" si="4"/>
        <v>45</v>
      </c>
      <c r="AH6" s="165">
        <f t="shared" si="5"/>
        <v>15</v>
      </c>
    </row>
    <row r="7" spans="1:34" ht="19.5" customHeight="1">
      <c r="A7" s="76">
        <v>4</v>
      </c>
      <c r="B7" s="77" t="str">
        <f>приход!A9</f>
        <v>Рыба</v>
      </c>
      <c r="C7" s="146">
        <v>35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165">
        <f t="shared" si="0"/>
        <v>0</v>
      </c>
      <c r="O7" s="165">
        <f t="shared" si="1"/>
        <v>0</v>
      </c>
      <c r="P7" s="78">
        <v>0</v>
      </c>
      <c r="Q7" s="78">
        <v>0</v>
      </c>
      <c r="R7" s="78">
        <v>20</v>
      </c>
      <c r="S7" s="78"/>
      <c r="T7" s="78">
        <v>114.85</v>
      </c>
      <c r="U7" s="165">
        <f t="shared" si="2"/>
        <v>134.85</v>
      </c>
      <c r="V7" s="165">
        <f t="shared" si="3"/>
        <v>134.85</v>
      </c>
      <c r="W7" s="78"/>
      <c r="X7" s="78"/>
      <c r="Y7" s="78"/>
      <c r="Z7" s="78"/>
      <c r="AA7" s="78"/>
      <c r="AB7" s="78"/>
      <c r="AC7" s="78"/>
      <c r="AD7" s="78"/>
      <c r="AE7" s="78"/>
      <c r="AF7" s="78"/>
      <c r="AG7" s="165">
        <f t="shared" si="4"/>
        <v>134.85</v>
      </c>
      <c r="AH7" s="165">
        <f t="shared" si="5"/>
        <v>44.95</v>
      </c>
    </row>
    <row r="8" spans="1:34" ht="19.5" customHeight="1">
      <c r="A8" s="76">
        <v>5</v>
      </c>
      <c r="B8" s="77" t="str">
        <f>приход!A10</f>
        <v>Сельдь</v>
      </c>
      <c r="C8" s="146"/>
      <c r="D8" s="78"/>
      <c r="E8" s="78"/>
      <c r="F8" s="78"/>
      <c r="G8" s="78"/>
      <c r="H8" s="78"/>
      <c r="I8" s="78"/>
      <c r="J8" s="78"/>
      <c r="K8" s="78"/>
      <c r="L8" s="78"/>
      <c r="M8" s="78"/>
      <c r="N8" s="165">
        <f t="shared" si="0"/>
        <v>0</v>
      </c>
      <c r="O8" s="165">
        <f t="shared" si="1"/>
        <v>0</v>
      </c>
      <c r="P8" s="78">
        <v>0</v>
      </c>
      <c r="Q8" s="78">
        <v>0</v>
      </c>
      <c r="R8" s="78"/>
      <c r="S8" s="78"/>
      <c r="T8" s="78"/>
      <c r="U8" s="165">
        <f t="shared" si="2"/>
        <v>0</v>
      </c>
      <c r="V8" s="165">
        <f t="shared" si="3"/>
        <v>0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165">
        <f t="shared" si="4"/>
        <v>0</v>
      </c>
      <c r="AH8" s="165">
        <f t="shared" si="5"/>
        <v>0</v>
      </c>
    </row>
    <row r="9" spans="1:34" ht="19.5" customHeight="1">
      <c r="A9" s="76">
        <v>6</v>
      </c>
      <c r="B9" s="77" t="str">
        <f>приход!A11</f>
        <v>Масло сливочное</v>
      </c>
      <c r="C9" s="146">
        <v>17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165">
        <f t="shared" si="0"/>
        <v>0</v>
      </c>
      <c r="O9" s="165">
        <f t="shared" si="1"/>
        <v>0</v>
      </c>
      <c r="P9" s="78">
        <v>17</v>
      </c>
      <c r="Q9" s="78">
        <v>17</v>
      </c>
      <c r="R9" s="78">
        <v>17</v>
      </c>
      <c r="S9" s="78">
        <v>17</v>
      </c>
      <c r="T9" s="78">
        <v>17</v>
      </c>
      <c r="U9" s="165">
        <f t="shared" si="2"/>
        <v>85</v>
      </c>
      <c r="V9" s="165">
        <f t="shared" si="3"/>
        <v>85</v>
      </c>
      <c r="W9" s="78">
        <v>15</v>
      </c>
      <c r="X9" s="78">
        <v>16</v>
      </c>
      <c r="Y9" s="78"/>
      <c r="Z9" s="78"/>
      <c r="AA9" s="78"/>
      <c r="AB9" s="78"/>
      <c r="AC9" s="78"/>
      <c r="AD9" s="78"/>
      <c r="AE9" s="78"/>
      <c r="AF9" s="78"/>
      <c r="AG9" s="165">
        <f t="shared" si="4"/>
        <v>116</v>
      </c>
      <c r="AH9" s="165">
        <f t="shared" si="5"/>
        <v>38.667</v>
      </c>
    </row>
    <row r="10" spans="1:34" ht="19.5" customHeight="1">
      <c r="A10" s="76">
        <v>7</v>
      </c>
      <c r="B10" s="77" t="str">
        <f>приход!A12</f>
        <v>масло растительное</v>
      </c>
      <c r="C10" s="146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65">
        <f t="shared" si="0"/>
        <v>0</v>
      </c>
      <c r="O10" s="165">
        <f t="shared" si="1"/>
        <v>0</v>
      </c>
      <c r="P10" s="78">
        <v>8</v>
      </c>
      <c r="Q10" s="78">
        <v>7</v>
      </c>
      <c r="R10" s="78">
        <v>7</v>
      </c>
      <c r="S10" s="78">
        <v>7</v>
      </c>
      <c r="T10" s="78">
        <v>6</v>
      </c>
      <c r="U10" s="165">
        <f t="shared" si="2"/>
        <v>35</v>
      </c>
      <c r="V10" s="165">
        <f t="shared" si="3"/>
        <v>35</v>
      </c>
      <c r="W10" s="78">
        <v>7</v>
      </c>
      <c r="X10" s="78">
        <v>6</v>
      </c>
      <c r="Y10" s="78"/>
      <c r="Z10" s="78"/>
      <c r="AA10" s="78"/>
      <c r="AB10" s="78"/>
      <c r="AC10" s="78"/>
      <c r="AD10" s="78"/>
      <c r="AE10" s="78"/>
      <c r="AF10" s="78"/>
      <c r="AG10" s="165">
        <f t="shared" si="4"/>
        <v>48</v>
      </c>
      <c r="AH10" s="165">
        <f t="shared" si="5"/>
        <v>16</v>
      </c>
    </row>
    <row r="11" spans="1:34" ht="19.5" customHeight="1">
      <c r="A11" s="76">
        <v>8</v>
      </c>
      <c r="B11" s="77" t="str">
        <f>приход!A13</f>
        <v>Молоко свежее</v>
      </c>
      <c r="C11" s="230">
        <v>280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227">
        <f>SUM(D11:M14)</f>
        <v>0</v>
      </c>
      <c r="O11" s="227">
        <f t="shared" si="1"/>
        <v>0</v>
      </c>
      <c r="P11" s="78">
        <v>290</v>
      </c>
      <c r="Q11" s="78">
        <v>280</v>
      </c>
      <c r="R11" s="78">
        <v>280</v>
      </c>
      <c r="S11" s="78"/>
      <c r="T11" s="78">
        <v>280</v>
      </c>
      <c r="U11" s="227">
        <f>N11+SUM(P11:T14)</f>
        <v>1155</v>
      </c>
      <c r="V11" s="227">
        <f t="shared" si="3"/>
        <v>1155</v>
      </c>
      <c r="W11" s="78">
        <v>278</v>
      </c>
      <c r="X11" s="78">
        <v>200</v>
      </c>
      <c r="Y11" s="78"/>
      <c r="Z11" s="78"/>
      <c r="AA11" s="78"/>
      <c r="AB11" s="78"/>
      <c r="AC11" s="78"/>
      <c r="AD11" s="78"/>
      <c r="AE11" s="78"/>
      <c r="AF11" s="78"/>
      <c r="AG11" s="227">
        <f>U11+SUM(W11:AF14)</f>
        <v>1633</v>
      </c>
      <c r="AH11" s="227">
        <f t="shared" si="5"/>
        <v>544.333</v>
      </c>
    </row>
    <row r="12" spans="1:34" ht="19.5" customHeight="1">
      <c r="A12" s="76">
        <v>9</v>
      </c>
      <c r="B12" s="77" t="str">
        <f>приход!A14</f>
        <v>йогурт</v>
      </c>
      <c r="C12" s="23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28">
        <f t="shared" si="0"/>
        <v>0</v>
      </c>
      <c r="O12" s="228">
        <f t="shared" si="1"/>
        <v>0</v>
      </c>
      <c r="P12" s="78">
        <v>0</v>
      </c>
      <c r="Q12" s="78">
        <v>0</v>
      </c>
      <c r="R12" s="78"/>
      <c r="S12" s="78"/>
      <c r="T12" s="78"/>
      <c r="U12" s="228">
        <f t="shared" si="2"/>
        <v>0</v>
      </c>
      <c r="V12" s="228">
        <f t="shared" si="3"/>
        <v>0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228">
        <f aca="true" t="shared" si="6" ref="AG12:AG68">U12+SUM(W12:AF12)</f>
        <v>0</v>
      </c>
      <c r="AH12" s="228">
        <f t="shared" si="5"/>
        <v>0</v>
      </c>
    </row>
    <row r="13" spans="1:34" ht="19.5" customHeight="1">
      <c r="A13" s="76">
        <v>10</v>
      </c>
      <c r="B13" s="77" t="str">
        <f>приход!A15</f>
        <v>Молоко сгущеное</v>
      </c>
      <c r="C13" s="23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28">
        <f t="shared" si="0"/>
        <v>0</v>
      </c>
      <c r="O13" s="228">
        <f t="shared" si="1"/>
        <v>0</v>
      </c>
      <c r="P13" s="78">
        <v>0</v>
      </c>
      <c r="Q13" s="78">
        <v>0</v>
      </c>
      <c r="R13" s="78"/>
      <c r="S13" s="78">
        <v>25</v>
      </c>
      <c r="T13" s="78"/>
      <c r="U13" s="228">
        <f t="shared" si="2"/>
        <v>25</v>
      </c>
      <c r="V13" s="228">
        <f t="shared" si="3"/>
        <v>25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228">
        <f t="shared" si="6"/>
        <v>25</v>
      </c>
      <c r="AH13" s="228">
        <f t="shared" si="5"/>
        <v>8.333</v>
      </c>
    </row>
    <row r="14" spans="1:34" ht="19.5" customHeight="1">
      <c r="A14" s="76">
        <v>11</v>
      </c>
      <c r="B14" s="77" t="str">
        <f>приход!A16</f>
        <v>Молоко сухое</v>
      </c>
      <c r="C14" s="23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29">
        <f t="shared" si="0"/>
        <v>0</v>
      </c>
      <c r="O14" s="229">
        <f t="shared" si="1"/>
        <v>0</v>
      </c>
      <c r="P14" s="78">
        <v>0</v>
      </c>
      <c r="Q14" s="78">
        <v>0</v>
      </c>
      <c r="R14" s="78"/>
      <c r="S14" s="78"/>
      <c r="T14" s="78"/>
      <c r="U14" s="229">
        <f t="shared" si="2"/>
        <v>0</v>
      </c>
      <c r="V14" s="229">
        <f t="shared" si="3"/>
        <v>0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229">
        <f t="shared" si="6"/>
        <v>0</v>
      </c>
      <c r="AH14" s="229">
        <f t="shared" si="5"/>
        <v>0</v>
      </c>
    </row>
    <row r="15" spans="1:34" ht="19.5" customHeight="1">
      <c r="A15" s="76">
        <v>12</v>
      </c>
      <c r="B15" s="77" t="str">
        <f>приход!A17</f>
        <v>сметана</v>
      </c>
      <c r="C15" s="146">
        <v>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65">
        <f t="shared" si="0"/>
        <v>0</v>
      </c>
      <c r="O15" s="165">
        <f t="shared" si="1"/>
        <v>0</v>
      </c>
      <c r="P15" s="78">
        <v>2</v>
      </c>
      <c r="Q15" s="78">
        <v>23</v>
      </c>
      <c r="R15" s="78">
        <v>15</v>
      </c>
      <c r="S15" s="78">
        <v>10</v>
      </c>
      <c r="T15" s="78">
        <v>18</v>
      </c>
      <c r="U15" s="165">
        <f t="shared" si="2"/>
        <v>68</v>
      </c>
      <c r="V15" s="165">
        <f t="shared" si="3"/>
        <v>68</v>
      </c>
      <c r="W15" s="78">
        <v>15</v>
      </c>
      <c r="X15" s="78">
        <v>10</v>
      </c>
      <c r="Y15" s="78"/>
      <c r="Z15" s="78"/>
      <c r="AA15" s="78"/>
      <c r="AB15" s="78"/>
      <c r="AC15" s="78"/>
      <c r="AD15" s="78"/>
      <c r="AE15" s="78"/>
      <c r="AF15" s="78"/>
      <c r="AG15" s="165">
        <f t="shared" si="6"/>
        <v>93</v>
      </c>
      <c r="AH15" s="165">
        <f t="shared" si="5"/>
        <v>31</v>
      </c>
    </row>
    <row r="16" spans="1:34" ht="19.5" customHeight="1">
      <c r="A16" s="76">
        <v>13</v>
      </c>
      <c r="B16" s="77" t="str">
        <f>приход!A18</f>
        <v>Творог</v>
      </c>
      <c r="C16" s="146">
        <v>23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65">
        <f t="shared" si="0"/>
        <v>0</v>
      </c>
      <c r="O16" s="165">
        <f t="shared" si="1"/>
        <v>0</v>
      </c>
      <c r="P16" s="78">
        <v>72</v>
      </c>
      <c r="Q16" s="78">
        <v>0</v>
      </c>
      <c r="R16" s="78"/>
      <c r="S16" s="78">
        <v>73.9</v>
      </c>
      <c r="T16" s="78"/>
      <c r="U16" s="165">
        <f t="shared" si="2"/>
        <v>145.9</v>
      </c>
      <c r="V16" s="165">
        <f t="shared" si="3"/>
        <v>145.9</v>
      </c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165">
        <f t="shared" si="6"/>
        <v>145.9</v>
      </c>
      <c r="AH16" s="165">
        <f t="shared" si="5"/>
        <v>48.633</v>
      </c>
    </row>
    <row r="17" spans="1:34" ht="19.5" customHeight="1">
      <c r="A17" s="76">
        <v>14</v>
      </c>
      <c r="B17" s="77" t="str">
        <f>приход!A19</f>
        <v>Сыр</v>
      </c>
      <c r="C17" s="146">
        <v>4.6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65">
        <f t="shared" si="0"/>
        <v>0</v>
      </c>
      <c r="O17" s="165">
        <f t="shared" si="1"/>
        <v>0</v>
      </c>
      <c r="P17" s="78">
        <v>5</v>
      </c>
      <c r="Q17" s="78">
        <v>5</v>
      </c>
      <c r="R17" s="78">
        <v>12</v>
      </c>
      <c r="S17" s="78"/>
      <c r="T17" s="78">
        <v>5</v>
      </c>
      <c r="U17" s="165">
        <f t="shared" si="2"/>
        <v>27</v>
      </c>
      <c r="V17" s="165">
        <f t="shared" si="3"/>
        <v>27</v>
      </c>
      <c r="W17" s="78">
        <v>8</v>
      </c>
      <c r="X17" s="78">
        <v>5</v>
      </c>
      <c r="Y17" s="78"/>
      <c r="Z17" s="78"/>
      <c r="AA17" s="78"/>
      <c r="AB17" s="78"/>
      <c r="AC17" s="78"/>
      <c r="AD17" s="78"/>
      <c r="AE17" s="78"/>
      <c r="AF17" s="78"/>
      <c r="AG17" s="165">
        <f t="shared" si="6"/>
        <v>40</v>
      </c>
      <c r="AH17" s="165">
        <f t="shared" si="5"/>
        <v>13.333</v>
      </c>
    </row>
    <row r="18" spans="1:34" ht="19.5" customHeight="1">
      <c r="A18" s="76">
        <v>15</v>
      </c>
      <c r="B18" s="77" t="str">
        <f>приход!A20</f>
        <v>яйцо (шт.)</v>
      </c>
      <c r="C18" s="146">
        <v>0.4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165">
        <f t="shared" si="0"/>
        <v>0</v>
      </c>
      <c r="O18" s="165">
        <f t="shared" si="1"/>
        <v>0</v>
      </c>
      <c r="P18" s="78">
        <v>5</v>
      </c>
      <c r="Q18" s="78">
        <v>0</v>
      </c>
      <c r="R18" s="78">
        <v>40</v>
      </c>
      <c r="S18" s="78">
        <v>10</v>
      </c>
      <c r="T18" s="78">
        <v>20</v>
      </c>
      <c r="U18" s="165">
        <f t="shared" si="2"/>
        <v>75</v>
      </c>
      <c r="V18" s="165">
        <f t="shared" si="3"/>
        <v>75</v>
      </c>
      <c r="W18" s="78">
        <v>40</v>
      </c>
      <c r="X18" s="78">
        <v>20</v>
      </c>
      <c r="Y18" s="78"/>
      <c r="Z18" s="78"/>
      <c r="AA18" s="78"/>
      <c r="AB18" s="78"/>
      <c r="AC18" s="78"/>
      <c r="AD18" s="78"/>
      <c r="AE18" s="78"/>
      <c r="AF18" s="78"/>
      <c r="AG18" s="165">
        <f t="shared" si="6"/>
        <v>135</v>
      </c>
      <c r="AH18" s="165">
        <f t="shared" si="5"/>
        <v>45</v>
      </c>
    </row>
    <row r="19" spans="1:34" ht="19.5" customHeight="1">
      <c r="A19" s="76">
        <v>16</v>
      </c>
      <c r="B19" s="77" t="str">
        <f>приход!A21</f>
        <v>дрожжи</v>
      </c>
      <c r="C19" s="146">
        <v>0.3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65">
        <f t="shared" si="0"/>
        <v>0</v>
      </c>
      <c r="O19" s="165">
        <f t="shared" si="1"/>
        <v>0</v>
      </c>
      <c r="P19" s="78">
        <v>0</v>
      </c>
      <c r="Q19" s="78">
        <v>0</v>
      </c>
      <c r="R19" s="78"/>
      <c r="S19" s="78"/>
      <c r="T19" s="78"/>
      <c r="U19" s="165">
        <f t="shared" si="2"/>
        <v>0</v>
      </c>
      <c r="V19" s="165">
        <f t="shared" si="3"/>
        <v>0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165">
        <f t="shared" si="6"/>
        <v>0</v>
      </c>
      <c r="AH19" s="165">
        <f t="shared" si="5"/>
        <v>0</v>
      </c>
    </row>
    <row r="20" spans="1:34" ht="19.5" customHeight="1">
      <c r="A20" s="76">
        <v>17</v>
      </c>
      <c r="B20" s="77" t="str">
        <f>приход!A22</f>
        <v>мука пшеничная</v>
      </c>
      <c r="C20" s="146">
        <v>15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165">
        <f t="shared" si="0"/>
        <v>0</v>
      </c>
      <c r="O20" s="165">
        <f t="shared" si="1"/>
        <v>0</v>
      </c>
      <c r="P20" s="78">
        <v>14</v>
      </c>
      <c r="Q20" s="78">
        <v>6</v>
      </c>
      <c r="R20" s="78">
        <v>6</v>
      </c>
      <c r="S20" s="78">
        <v>30</v>
      </c>
      <c r="T20" s="78"/>
      <c r="U20" s="165">
        <f t="shared" si="2"/>
        <v>56</v>
      </c>
      <c r="V20" s="165">
        <f t="shared" si="3"/>
        <v>56</v>
      </c>
      <c r="W20" s="78">
        <v>25</v>
      </c>
      <c r="X20" s="78"/>
      <c r="Y20" s="78"/>
      <c r="Z20" s="78"/>
      <c r="AA20" s="78"/>
      <c r="AB20" s="78"/>
      <c r="AC20" s="78"/>
      <c r="AD20" s="78"/>
      <c r="AE20" s="78"/>
      <c r="AF20" s="78"/>
      <c r="AG20" s="165">
        <f t="shared" si="6"/>
        <v>81</v>
      </c>
      <c r="AH20" s="165">
        <f t="shared" si="5"/>
        <v>27</v>
      </c>
    </row>
    <row r="21" spans="1:34" ht="19.5" customHeight="1">
      <c r="A21" s="76">
        <v>18</v>
      </c>
      <c r="B21" s="77" t="str">
        <f>приход!A23</f>
        <v>макаронные изделия</v>
      </c>
      <c r="C21" s="146">
        <v>6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165">
        <f t="shared" si="0"/>
        <v>0</v>
      </c>
      <c r="O21" s="165">
        <f t="shared" si="1"/>
        <v>0</v>
      </c>
      <c r="P21" s="78">
        <v>18</v>
      </c>
      <c r="Q21" s="78">
        <v>0</v>
      </c>
      <c r="R21" s="78"/>
      <c r="S21" s="78"/>
      <c r="T21" s="78"/>
      <c r="U21" s="165">
        <f t="shared" si="2"/>
        <v>18</v>
      </c>
      <c r="V21" s="165">
        <f t="shared" si="3"/>
        <v>18</v>
      </c>
      <c r="W21" s="78">
        <v>18</v>
      </c>
      <c r="X21" s="78"/>
      <c r="Y21" s="78"/>
      <c r="Z21" s="78"/>
      <c r="AA21" s="78"/>
      <c r="AB21" s="78"/>
      <c r="AC21" s="78"/>
      <c r="AD21" s="78"/>
      <c r="AE21" s="78"/>
      <c r="AF21" s="78"/>
      <c r="AG21" s="165">
        <f t="shared" si="6"/>
        <v>36</v>
      </c>
      <c r="AH21" s="165">
        <f t="shared" si="5"/>
        <v>12</v>
      </c>
    </row>
    <row r="22" spans="1:34" ht="19.5" customHeight="1">
      <c r="A22" s="76">
        <v>19</v>
      </c>
      <c r="B22" s="77" t="str">
        <f>приход!A24</f>
        <v>крупа геркулес</v>
      </c>
      <c r="C22" s="230">
        <v>27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227">
        <f>SUM(D22:M30)</f>
        <v>0</v>
      </c>
      <c r="O22" s="227">
        <f t="shared" si="1"/>
        <v>0</v>
      </c>
      <c r="P22" s="78">
        <v>0</v>
      </c>
      <c r="Q22" s="78">
        <v>0</v>
      </c>
      <c r="R22" s="78">
        <v>10</v>
      </c>
      <c r="S22" s="78"/>
      <c r="T22" s="78"/>
      <c r="U22" s="227">
        <f>N22+SUM(P22:T30)</f>
        <v>223</v>
      </c>
      <c r="V22" s="227">
        <f t="shared" si="3"/>
        <v>223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227">
        <f>U22+SUM(W22:AF30)</f>
        <v>423</v>
      </c>
      <c r="AH22" s="227">
        <f t="shared" si="5"/>
        <v>141</v>
      </c>
    </row>
    <row r="23" spans="1:34" ht="19.5" customHeight="1">
      <c r="A23" s="76">
        <v>20</v>
      </c>
      <c r="B23" s="77" t="str">
        <f>приход!A25</f>
        <v>крупа рисовая</v>
      </c>
      <c r="C23" s="23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228"/>
      <c r="O23" s="228">
        <f t="shared" si="1"/>
        <v>0</v>
      </c>
      <c r="P23" s="78">
        <v>13</v>
      </c>
      <c r="Q23" s="78">
        <v>0</v>
      </c>
      <c r="R23" s="78"/>
      <c r="S23" s="78"/>
      <c r="T23" s="78">
        <v>15</v>
      </c>
      <c r="U23" s="228">
        <f t="shared" si="2"/>
        <v>28</v>
      </c>
      <c r="V23" s="228">
        <f t="shared" si="3"/>
        <v>28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228">
        <f t="shared" si="6"/>
        <v>28</v>
      </c>
      <c r="AH23" s="228">
        <f t="shared" si="5"/>
        <v>9.333</v>
      </c>
    </row>
    <row r="24" spans="1:34" ht="19.5" customHeight="1">
      <c r="A24" s="76">
        <v>21</v>
      </c>
      <c r="B24" s="77" t="str">
        <f>приход!A26</f>
        <v>крупа манная</v>
      </c>
      <c r="C24" s="23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28"/>
      <c r="O24" s="228">
        <f t="shared" si="1"/>
        <v>0</v>
      </c>
      <c r="P24" s="78">
        <v>0</v>
      </c>
      <c r="Q24" s="78">
        <v>0</v>
      </c>
      <c r="R24" s="78"/>
      <c r="S24" s="78">
        <v>20</v>
      </c>
      <c r="T24" s="78"/>
      <c r="U24" s="228">
        <f t="shared" si="2"/>
        <v>20</v>
      </c>
      <c r="V24" s="228">
        <f t="shared" si="3"/>
        <v>20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228">
        <f t="shared" si="6"/>
        <v>20</v>
      </c>
      <c r="AH24" s="228">
        <f t="shared" si="5"/>
        <v>6.667</v>
      </c>
    </row>
    <row r="25" spans="1:34" ht="19.5" customHeight="1">
      <c r="A25" s="76">
        <v>22</v>
      </c>
      <c r="B25" s="77" t="str">
        <f>приход!A27</f>
        <v>крупа гречневая</v>
      </c>
      <c r="C25" s="23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228"/>
      <c r="O25" s="228">
        <f t="shared" si="1"/>
        <v>0</v>
      </c>
      <c r="P25" s="78">
        <v>0</v>
      </c>
      <c r="Q25" s="78">
        <v>45</v>
      </c>
      <c r="R25" s="78"/>
      <c r="S25" s="78">
        <v>45</v>
      </c>
      <c r="T25" s="78"/>
      <c r="U25" s="228">
        <f t="shared" si="2"/>
        <v>90</v>
      </c>
      <c r="V25" s="228">
        <f t="shared" si="3"/>
        <v>90</v>
      </c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228">
        <f t="shared" si="6"/>
        <v>90</v>
      </c>
      <c r="AH25" s="228">
        <f t="shared" si="5"/>
        <v>30</v>
      </c>
    </row>
    <row r="26" spans="1:34" ht="19.5" customHeight="1">
      <c r="A26" s="76">
        <v>23</v>
      </c>
      <c r="B26" s="77" t="str">
        <f>приход!A28</f>
        <v>крупа пшенная</v>
      </c>
      <c r="C26" s="23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228"/>
      <c r="O26" s="228">
        <f t="shared" si="1"/>
        <v>0</v>
      </c>
      <c r="P26" s="78">
        <v>10</v>
      </c>
      <c r="Q26" s="78">
        <v>0</v>
      </c>
      <c r="R26" s="78"/>
      <c r="S26" s="78">
        <v>30</v>
      </c>
      <c r="T26" s="78"/>
      <c r="U26" s="228">
        <f t="shared" si="2"/>
        <v>40</v>
      </c>
      <c r="V26" s="228">
        <f t="shared" si="3"/>
        <v>40</v>
      </c>
      <c r="W26" s="78">
        <v>90</v>
      </c>
      <c r="X26" s="78"/>
      <c r="Y26" s="78"/>
      <c r="Z26" s="78"/>
      <c r="AA26" s="78"/>
      <c r="AB26" s="78"/>
      <c r="AC26" s="78"/>
      <c r="AD26" s="78"/>
      <c r="AE26" s="78"/>
      <c r="AF26" s="78"/>
      <c r="AG26" s="228">
        <f t="shared" si="6"/>
        <v>130</v>
      </c>
      <c r="AH26" s="228">
        <f t="shared" si="5"/>
        <v>43.333</v>
      </c>
    </row>
    <row r="27" spans="1:34" ht="19.5" customHeight="1">
      <c r="A27" s="76">
        <v>24</v>
      </c>
      <c r="B27" s="77" t="str">
        <f>приход!A29</f>
        <v>крупа пшеничная</v>
      </c>
      <c r="C27" s="23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28"/>
      <c r="O27" s="228">
        <f t="shared" si="1"/>
        <v>0</v>
      </c>
      <c r="P27" s="78">
        <v>0</v>
      </c>
      <c r="Q27" s="78">
        <v>20</v>
      </c>
      <c r="R27" s="78"/>
      <c r="S27" s="78"/>
      <c r="T27" s="78"/>
      <c r="U27" s="228">
        <f t="shared" si="2"/>
        <v>20</v>
      </c>
      <c r="V27" s="228">
        <f t="shared" si="3"/>
        <v>20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228">
        <f t="shared" si="6"/>
        <v>20</v>
      </c>
      <c r="AH27" s="228">
        <f t="shared" si="5"/>
        <v>6.667</v>
      </c>
    </row>
    <row r="28" spans="1:34" ht="19.5" customHeight="1">
      <c r="A28" s="76">
        <v>25</v>
      </c>
      <c r="B28" s="77" t="str">
        <f>приход!A30</f>
        <v>крупа горох</v>
      </c>
      <c r="C28" s="231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28"/>
      <c r="O28" s="228">
        <f t="shared" si="1"/>
        <v>0</v>
      </c>
      <c r="P28" s="78">
        <v>0</v>
      </c>
      <c r="Q28" s="78">
        <v>0</v>
      </c>
      <c r="R28" s="78"/>
      <c r="S28" s="78">
        <v>15</v>
      </c>
      <c r="T28" s="78"/>
      <c r="U28" s="228">
        <f t="shared" si="2"/>
        <v>15</v>
      </c>
      <c r="V28" s="228">
        <f t="shared" si="3"/>
        <v>15</v>
      </c>
      <c r="W28" s="78">
        <v>20</v>
      </c>
      <c r="X28" s="78">
        <v>90</v>
      </c>
      <c r="Y28" s="78"/>
      <c r="Z28" s="78"/>
      <c r="AA28" s="78"/>
      <c r="AB28" s="78"/>
      <c r="AC28" s="78"/>
      <c r="AD28" s="78"/>
      <c r="AE28" s="78"/>
      <c r="AF28" s="78"/>
      <c r="AG28" s="228">
        <f t="shared" si="6"/>
        <v>125</v>
      </c>
      <c r="AH28" s="228">
        <f t="shared" si="5"/>
        <v>41.667</v>
      </c>
    </row>
    <row r="29" spans="1:34" ht="19.5" customHeight="1">
      <c r="A29" s="76">
        <v>26</v>
      </c>
      <c r="B29" s="77" t="str">
        <f>приход!A31</f>
        <v>крупа перловая</v>
      </c>
      <c r="C29" s="23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228"/>
      <c r="O29" s="228">
        <f t="shared" si="1"/>
        <v>0</v>
      </c>
      <c r="P29" s="78">
        <v>0</v>
      </c>
      <c r="Q29" s="78">
        <v>0</v>
      </c>
      <c r="R29" s="78"/>
      <c r="S29" s="78"/>
      <c r="T29" s="78"/>
      <c r="U29" s="228">
        <f t="shared" si="2"/>
        <v>0</v>
      </c>
      <c r="V29" s="228">
        <f t="shared" si="3"/>
        <v>0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228">
        <f t="shared" si="6"/>
        <v>0</v>
      </c>
      <c r="AH29" s="228">
        <f t="shared" si="5"/>
        <v>0</v>
      </c>
    </row>
    <row r="30" spans="1:34" ht="19.5" customHeight="1">
      <c r="A30" s="76">
        <v>27</v>
      </c>
      <c r="B30" s="77" t="str">
        <f>приход!A32</f>
        <v>крупа ячневая</v>
      </c>
      <c r="C30" s="232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229"/>
      <c r="O30" s="229">
        <f t="shared" si="1"/>
        <v>0</v>
      </c>
      <c r="P30" s="78">
        <v>0</v>
      </c>
      <c r="Q30" s="78">
        <v>0</v>
      </c>
      <c r="R30" s="78"/>
      <c r="S30" s="78"/>
      <c r="T30" s="78"/>
      <c r="U30" s="229">
        <f t="shared" si="2"/>
        <v>0</v>
      </c>
      <c r="V30" s="229">
        <f t="shared" si="3"/>
        <v>0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229">
        <f t="shared" si="6"/>
        <v>0</v>
      </c>
      <c r="AH30" s="229">
        <f t="shared" si="5"/>
        <v>0</v>
      </c>
    </row>
    <row r="31" spans="1:34" ht="19.5" customHeight="1">
      <c r="A31" s="76">
        <v>28</v>
      </c>
      <c r="B31" s="77" t="str">
        <f>приход!A33</f>
        <v>Апельсин</v>
      </c>
      <c r="C31" s="230">
        <v>108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227">
        <f>SUM(D31:M36)</f>
        <v>0</v>
      </c>
      <c r="O31" s="227">
        <f t="shared" si="1"/>
        <v>0</v>
      </c>
      <c r="P31" s="78">
        <v>60</v>
      </c>
      <c r="Q31" s="78">
        <v>100</v>
      </c>
      <c r="R31" s="78"/>
      <c r="S31" s="78"/>
      <c r="T31" s="78"/>
      <c r="U31" s="227">
        <f>N31+SUM(P31:T36)</f>
        <v>880</v>
      </c>
      <c r="V31" s="227">
        <f t="shared" si="3"/>
        <v>880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227">
        <f>U31+SUM(W31:AF36)</f>
        <v>1030</v>
      </c>
      <c r="AH31" s="227">
        <f t="shared" si="5"/>
        <v>343.333</v>
      </c>
    </row>
    <row r="32" spans="1:34" ht="19.5" customHeight="1">
      <c r="A32" s="76">
        <v>29</v>
      </c>
      <c r="B32" s="77" t="str">
        <f>приход!A34</f>
        <v>Яблоко</v>
      </c>
      <c r="C32" s="231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228"/>
      <c r="O32" s="228">
        <f t="shared" si="1"/>
        <v>0</v>
      </c>
      <c r="P32" s="78">
        <v>53</v>
      </c>
      <c r="Q32" s="78">
        <v>0</v>
      </c>
      <c r="R32" s="78">
        <v>120</v>
      </c>
      <c r="S32" s="78">
        <v>150</v>
      </c>
      <c r="T32" s="78">
        <v>120</v>
      </c>
      <c r="U32" s="228">
        <f t="shared" si="2"/>
        <v>443</v>
      </c>
      <c r="V32" s="228">
        <f t="shared" si="3"/>
        <v>443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28">
        <f t="shared" si="6"/>
        <v>443</v>
      </c>
      <c r="AH32" s="228">
        <f t="shared" si="5"/>
        <v>147.667</v>
      </c>
    </row>
    <row r="33" spans="1:34" ht="19.5" customHeight="1">
      <c r="A33" s="76">
        <v>30</v>
      </c>
      <c r="B33" s="77" t="str">
        <f>приход!A35</f>
        <v>груша</v>
      </c>
      <c r="C33" s="231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228"/>
      <c r="O33" s="228">
        <f t="shared" si="1"/>
        <v>0</v>
      </c>
      <c r="P33" s="78">
        <v>0</v>
      </c>
      <c r="Q33" s="78">
        <v>0</v>
      </c>
      <c r="R33" s="78"/>
      <c r="S33" s="78"/>
      <c r="T33" s="78"/>
      <c r="U33" s="228">
        <f t="shared" si="2"/>
        <v>0</v>
      </c>
      <c r="V33" s="228">
        <f t="shared" si="3"/>
        <v>0</v>
      </c>
      <c r="W33" s="78"/>
      <c r="X33" s="78">
        <v>90</v>
      </c>
      <c r="Y33" s="78"/>
      <c r="Z33" s="78"/>
      <c r="AA33" s="78"/>
      <c r="AB33" s="78"/>
      <c r="AC33" s="78"/>
      <c r="AD33" s="78"/>
      <c r="AE33" s="78"/>
      <c r="AF33" s="78"/>
      <c r="AG33" s="228">
        <f t="shared" si="6"/>
        <v>90</v>
      </c>
      <c r="AH33" s="228">
        <f t="shared" si="5"/>
        <v>30</v>
      </c>
    </row>
    <row r="34" spans="1:34" ht="19.5" customHeight="1">
      <c r="A34" s="76">
        <v>31</v>
      </c>
      <c r="B34" s="77" t="str">
        <f>приход!A36</f>
        <v>Банан</v>
      </c>
      <c r="C34" s="23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228"/>
      <c r="O34" s="228">
        <f t="shared" si="1"/>
        <v>0</v>
      </c>
      <c r="P34" s="78">
        <v>0</v>
      </c>
      <c r="Q34" s="78">
        <v>0</v>
      </c>
      <c r="R34" s="78"/>
      <c r="S34" s="78"/>
      <c r="T34" s="78"/>
      <c r="U34" s="228">
        <f t="shared" si="2"/>
        <v>0</v>
      </c>
      <c r="V34" s="228">
        <f t="shared" si="3"/>
        <v>0</v>
      </c>
      <c r="W34" s="78">
        <v>60</v>
      </c>
      <c r="X34" s="78"/>
      <c r="Y34" s="78"/>
      <c r="Z34" s="78"/>
      <c r="AA34" s="78"/>
      <c r="AB34" s="78"/>
      <c r="AC34" s="78"/>
      <c r="AD34" s="78"/>
      <c r="AE34" s="78"/>
      <c r="AF34" s="78"/>
      <c r="AG34" s="228">
        <f t="shared" si="6"/>
        <v>60</v>
      </c>
      <c r="AH34" s="228">
        <f t="shared" si="5"/>
        <v>20</v>
      </c>
    </row>
    <row r="35" spans="1:34" ht="19.5" customHeight="1">
      <c r="A35" s="76">
        <v>32</v>
      </c>
      <c r="B35" s="77" t="str">
        <f>приход!A37</f>
        <v>Лимон</v>
      </c>
      <c r="C35" s="23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28"/>
      <c r="O35" s="228">
        <f t="shared" si="1"/>
        <v>0</v>
      </c>
      <c r="P35" s="78">
        <v>0</v>
      </c>
      <c r="Q35" s="78">
        <v>0</v>
      </c>
      <c r="R35" s="78"/>
      <c r="S35" s="78">
        <v>127</v>
      </c>
      <c r="T35" s="78">
        <v>150</v>
      </c>
      <c r="U35" s="228">
        <f t="shared" si="2"/>
        <v>277</v>
      </c>
      <c r="V35" s="228">
        <f t="shared" si="3"/>
        <v>277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228">
        <f t="shared" si="6"/>
        <v>277</v>
      </c>
      <c r="AH35" s="228">
        <f t="shared" si="5"/>
        <v>92.333</v>
      </c>
    </row>
    <row r="36" spans="1:34" ht="19.5" customHeight="1">
      <c r="A36" s="76">
        <v>33</v>
      </c>
      <c r="B36" s="77" t="str">
        <f>приход!A38</f>
        <v>Мандарины</v>
      </c>
      <c r="C36" s="23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229">
        <f>SUM(D36:M36)</f>
        <v>0</v>
      </c>
      <c r="O36" s="229">
        <f t="shared" si="1"/>
        <v>0</v>
      </c>
      <c r="P36" s="78">
        <v>0</v>
      </c>
      <c r="Q36" s="78">
        <v>0</v>
      </c>
      <c r="R36" s="78"/>
      <c r="S36" s="78"/>
      <c r="T36" s="78"/>
      <c r="U36" s="229">
        <f t="shared" si="2"/>
        <v>0</v>
      </c>
      <c r="V36" s="229">
        <f t="shared" si="3"/>
        <v>0</v>
      </c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229">
        <f t="shared" si="6"/>
        <v>0</v>
      </c>
      <c r="AH36" s="229">
        <f t="shared" si="5"/>
        <v>0</v>
      </c>
    </row>
    <row r="37" spans="1:34" ht="19.5" customHeight="1">
      <c r="A37" s="76">
        <v>34</v>
      </c>
      <c r="B37" s="77" t="str">
        <f>приход!A39</f>
        <v>курага</v>
      </c>
      <c r="C37" s="230">
        <v>9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27">
        <f>SUM(D37:M41)</f>
        <v>0</v>
      </c>
      <c r="O37" s="227">
        <f t="shared" si="1"/>
        <v>0</v>
      </c>
      <c r="P37" s="78">
        <v>0</v>
      </c>
      <c r="Q37" s="78">
        <v>5</v>
      </c>
      <c r="R37" s="78">
        <v>10</v>
      </c>
      <c r="S37" s="78">
        <v>10</v>
      </c>
      <c r="T37" s="78">
        <v>10</v>
      </c>
      <c r="U37" s="227">
        <f>N37+SUM(P37:T41)</f>
        <v>70</v>
      </c>
      <c r="V37" s="227">
        <f t="shared" si="3"/>
        <v>70</v>
      </c>
      <c r="W37" s="78">
        <v>10</v>
      </c>
      <c r="X37" s="78">
        <v>20</v>
      </c>
      <c r="Y37" s="78"/>
      <c r="Z37" s="78"/>
      <c r="AA37" s="78"/>
      <c r="AB37" s="78"/>
      <c r="AC37" s="78"/>
      <c r="AD37" s="78"/>
      <c r="AE37" s="78"/>
      <c r="AF37" s="78"/>
      <c r="AG37" s="227">
        <f>U37+SUM(W37:AF41)</f>
        <v>180</v>
      </c>
      <c r="AH37" s="227">
        <f t="shared" si="5"/>
        <v>60</v>
      </c>
    </row>
    <row r="38" spans="1:34" ht="19.5" customHeight="1">
      <c r="A38" s="76">
        <v>35</v>
      </c>
      <c r="B38" s="77" t="str">
        <f>приход!A40</f>
        <v>изюм</v>
      </c>
      <c r="C38" s="231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228"/>
      <c r="O38" s="228">
        <f t="shared" si="1"/>
        <v>0</v>
      </c>
      <c r="P38" s="78">
        <v>0</v>
      </c>
      <c r="Q38" s="78">
        <v>5</v>
      </c>
      <c r="R38" s="78">
        <v>10</v>
      </c>
      <c r="S38" s="78">
        <v>10</v>
      </c>
      <c r="T38" s="78">
        <v>10</v>
      </c>
      <c r="U38" s="228">
        <f t="shared" si="2"/>
        <v>35</v>
      </c>
      <c r="V38" s="228">
        <f t="shared" si="3"/>
        <v>35</v>
      </c>
      <c r="W38" s="78">
        <v>10</v>
      </c>
      <c r="X38" s="78">
        <v>10</v>
      </c>
      <c r="Y38" s="78"/>
      <c r="Z38" s="78"/>
      <c r="AA38" s="78"/>
      <c r="AB38" s="78"/>
      <c r="AC38" s="78"/>
      <c r="AD38" s="78"/>
      <c r="AE38" s="78"/>
      <c r="AF38" s="78"/>
      <c r="AG38" s="228">
        <f t="shared" si="6"/>
        <v>55</v>
      </c>
      <c r="AH38" s="228">
        <f t="shared" si="5"/>
        <v>18.333</v>
      </c>
    </row>
    <row r="39" spans="1:34" ht="19.5" customHeight="1">
      <c r="A39" s="76">
        <v>36</v>
      </c>
      <c r="B39" s="77" t="str">
        <f>приход!A41</f>
        <v>фрукты сухие</v>
      </c>
      <c r="C39" s="23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228"/>
      <c r="O39" s="228">
        <f t="shared" si="1"/>
        <v>0</v>
      </c>
      <c r="P39" s="78">
        <v>0</v>
      </c>
      <c r="Q39" s="78">
        <v>0</v>
      </c>
      <c r="R39" s="78"/>
      <c r="S39" s="78"/>
      <c r="T39" s="78"/>
      <c r="U39" s="228">
        <f t="shared" si="2"/>
        <v>0</v>
      </c>
      <c r="V39" s="228">
        <f t="shared" si="3"/>
        <v>0</v>
      </c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228">
        <f t="shared" si="6"/>
        <v>0</v>
      </c>
      <c r="AH39" s="228">
        <f t="shared" si="5"/>
        <v>0</v>
      </c>
    </row>
    <row r="40" spans="1:34" ht="19.5" customHeight="1">
      <c r="A40" s="76">
        <v>37</v>
      </c>
      <c r="B40" s="77" t="str">
        <f>приход!A42</f>
        <v>смесь из груш</v>
      </c>
      <c r="C40" s="231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228">
        <f>SUM(D40:M40)</f>
        <v>0</v>
      </c>
      <c r="O40" s="228">
        <f t="shared" si="1"/>
        <v>0</v>
      </c>
      <c r="P40" s="78">
        <v>0</v>
      </c>
      <c r="Q40" s="78">
        <v>0</v>
      </c>
      <c r="R40" s="78"/>
      <c r="S40" s="78"/>
      <c r="T40" s="78"/>
      <c r="U40" s="228">
        <f t="shared" si="2"/>
        <v>0</v>
      </c>
      <c r="V40" s="228">
        <f t="shared" si="3"/>
        <v>0</v>
      </c>
      <c r="W40" s="78">
        <v>20</v>
      </c>
      <c r="X40" s="78">
        <v>40</v>
      </c>
      <c r="Y40" s="78"/>
      <c r="Z40" s="78"/>
      <c r="AA40" s="78"/>
      <c r="AB40" s="78"/>
      <c r="AC40" s="78"/>
      <c r="AD40" s="78"/>
      <c r="AE40" s="78"/>
      <c r="AF40" s="78"/>
      <c r="AG40" s="228">
        <f t="shared" si="6"/>
        <v>60</v>
      </c>
      <c r="AH40" s="228">
        <f t="shared" si="5"/>
        <v>20</v>
      </c>
    </row>
    <row r="41" spans="1:34" ht="19.5" customHeight="1">
      <c r="A41" s="76">
        <v>38</v>
      </c>
      <c r="B41" s="77" t="str">
        <f>приход!A43</f>
        <v>смесь из яблок</v>
      </c>
      <c r="C41" s="23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29">
        <f>SUM(D41:M41)</f>
        <v>0</v>
      </c>
      <c r="O41" s="229">
        <f t="shared" si="1"/>
        <v>0</v>
      </c>
      <c r="P41" s="78">
        <v>0</v>
      </c>
      <c r="Q41" s="78">
        <v>0</v>
      </c>
      <c r="R41" s="78"/>
      <c r="S41" s="78"/>
      <c r="T41" s="78"/>
      <c r="U41" s="229">
        <f t="shared" si="2"/>
        <v>0</v>
      </c>
      <c r="V41" s="229">
        <f t="shared" si="3"/>
        <v>0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9">
        <f t="shared" si="6"/>
        <v>0</v>
      </c>
      <c r="AH41" s="229">
        <f t="shared" si="5"/>
        <v>0</v>
      </c>
    </row>
    <row r="42" spans="1:34" ht="19.5" customHeight="1">
      <c r="A42" s="76">
        <v>39</v>
      </c>
      <c r="B42" s="77" t="str">
        <f>приход!A44</f>
        <v>сок</v>
      </c>
      <c r="C42" s="146">
        <v>100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165">
        <f>SUM(D42:M42)</f>
        <v>0</v>
      </c>
      <c r="O42" s="165">
        <f t="shared" si="1"/>
        <v>0</v>
      </c>
      <c r="P42" s="78">
        <v>100</v>
      </c>
      <c r="Q42" s="78">
        <v>100</v>
      </c>
      <c r="R42" s="78">
        <v>102</v>
      </c>
      <c r="S42" s="78">
        <v>100</v>
      </c>
      <c r="T42" s="78">
        <v>100</v>
      </c>
      <c r="U42" s="165">
        <f t="shared" si="2"/>
        <v>502</v>
      </c>
      <c r="V42" s="165">
        <f t="shared" si="3"/>
        <v>502</v>
      </c>
      <c r="W42" s="78">
        <v>100</v>
      </c>
      <c r="X42" s="78">
        <v>100</v>
      </c>
      <c r="Y42" s="78"/>
      <c r="Z42" s="78"/>
      <c r="AA42" s="78"/>
      <c r="AB42" s="78"/>
      <c r="AC42" s="78"/>
      <c r="AD42" s="78"/>
      <c r="AE42" s="78"/>
      <c r="AF42" s="78"/>
      <c r="AG42" s="165">
        <f t="shared" si="6"/>
        <v>702</v>
      </c>
      <c r="AH42" s="165">
        <f t="shared" si="5"/>
        <v>234</v>
      </c>
    </row>
    <row r="43" spans="1:34" ht="19.5" customHeight="1">
      <c r="A43" s="76">
        <v>40</v>
      </c>
      <c r="B43" s="77" t="str">
        <f>приход!A45</f>
        <v>кисель сухой</v>
      </c>
      <c r="C43" s="146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165">
        <f>SUM(D43:M43)</f>
        <v>0</v>
      </c>
      <c r="O43" s="165">
        <f t="shared" si="1"/>
        <v>0</v>
      </c>
      <c r="P43" s="78">
        <v>0</v>
      </c>
      <c r="Q43" s="78">
        <v>0</v>
      </c>
      <c r="R43" s="78"/>
      <c r="S43" s="78"/>
      <c r="T43" s="78"/>
      <c r="U43" s="165">
        <f t="shared" si="2"/>
        <v>0</v>
      </c>
      <c r="V43" s="165">
        <f t="shared" si="3"/>
        <v>0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65">
        <f t="shared" si="6"/>
        <v>0</v>
      </c>
      <c r="AH43" s="165">
        <f t="shared" si="5"/>
        <v>0</v>
      </c>
    </row>
    <row r="44" spans="1:34" ht="19.5" customHeight="1">
      <c r="A44" s="76">
        <v>41</v>
      </c>
      <c r="B44" s="77" t="str">
        <f>приход!A46</f>
        <v>хлеб ржаной</v>
      </c>
      <c r="C44" s="166">
        <v>30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65">
        <f>SUM(D44:M44)</f>
        <v>0</v>
      </c>
      <c r="O44" s="165">
        <f t="shared" si="1"/>
        <v>0</v>
      </c>
      <c r="P44" s="78"/>
      <c r="Q44" s="78"/>
      <c r="R44" s="78"/>
      <c r="S44" s="78"/>
      <c r="T44" s="78"/>
      <c r="U44" s="165">
        <f t="shared" si="2"/>
        <v>0</v>
      </c>
      <c r="V44" s="165">
        <f t="shared" si="3"/>
        <v>0</v>
      </c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65">
        <f t="shared" si="6"/>
        <v>0</v>
      </c>
      <c r="AH44" s="165">
        <f t="shared" si="5"/>
        <v>0</v>
      </c>
    </row>
    <row r="45" spans="1:34" ht="19.5" customHeight="1">
      <c r="A45" s="76">
        <v>42</v>
      </c>
      <c r="B45" s="77" t="str">
        <f>приход!A47</f>
        <v>хлеб пшеничный</v>
      </c>
      <c r="C45" s="231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227">
        <f>SUM(D45:M49)</f>
        <v>0</v>
      </c>
      <c r="O45" s="227">
        <f t="shared" si="1"/>
        <v>0</v>
      </c>
      <c r="P45" s="78"/>
      <c r="Q45" s="78"/>
      <c r="R45" s="78"/>
      <c r="S45" s="78"/>
      <c r="T45" s="78"/>
      <c r="U45" s="227">
        <f>N45+SUM(P45:T49)</f>
        <v>0</v>
      </c>
      <c r="V45" s="227">
        <f t="shared" si="3"/>
        <v>0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227">
        <f>U45+SUM(W45:AF49)</f>
        <v>120</v>
      </c>
      <c r="AH45" s="227">
        <f t="shared" si="5"/>
        <v>40</v>
      </c>
    </row>
    <row r="46" spans="1:34" ht="19.5" customHeight="1">
      <c r="A46" s="76">
        <v>43</v>
      </c>
      <c r="B46" s="77" t="str">
        <f>приход!A48</f>
        <v>батон</v>
      </c>
      <c r="C46" s="231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28"/>
      <c r="O46" s="228">
        <f t="shared" si="1"/>
        <v>0</v>
      </c>
      <c r="P46" s="78"/>
      <c r="Q46" s="78"/>
      <c r="R46" s="78"/>
      <c r="S46" s="78"/>
      <c r="T46" s="78"/>
      <c r="U46" s="228"/>
      <c r="V46" s="228">
        <f t="shared" si="3"/>
        <v>0</v>
      </c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228"/>
      <c r="AH46" s="228">
        <f t="shared" si="5"/>
        <v>0</v>
      </c>
    </row>
    <row r="47" spans="1:34" ht="19.5" customHeight="1">
      <c r="A47" s="76">
        <v>44</v>
      </c>
      <c r="B47" s="77" t="str">
        <f>приход!A49</f>
        <v>сухари панировачные</v>
      </c>
      <c r="C47" s="231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228"/>
      <c r="O47" s="228">
        <f t="shared" si="1"/>
        <v>0</v>
      </c>
      <c r="P47" s="78"/>
      <c r="Q47" s="78"/>
      <c r="R47" s="78"/>
      <c r="S47" s="78"/>
      <c r="T47" s="78"/>
      <c r="U47" s="228"/>
      <c r="V47" s="228">
        <f t="shared" si="3"/>
        <v>0</v>
      </c>
      <c r="W47" s="78">
        <v>90</v>
      </c>
      <c r="X47" s="78">
        <v>30</v>
      </c>
      <c r="Y47" s="78"/>
      <c r="Z47" s="78"/>
      <c r="AA47" s="78"/>
      <c r="AB47" s="78"/>
      <c r="AC47" s="78"/>
      <c r="AD47" s="78"/>
      <c r="AE47" s="78"/>
      <c r="AF47" s="78"/>
      <c r="AG47" s="228"/>
      <c r="AH47" s="228">
        <f t="shared" si="5"/>
        <v>0</v>
      </c>
    </row>
    <row r="48" spans="1:34" ht="19.5" customHeight="1">
      <c r="A48" s="76">
        <v>45</v>
      </c>
      <c r="B48" s="77" t="str">
        <f>приход!A50</f>
        <v>булочка</v>
      </c>
      <c r="C48" s="23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28"/>
      <c r="O48" s="228">
        <f t="shared" si="1"/>
        <v>0</v>
      </c>
      <c r="P48" s="78"/>
      <c r="Q48" s="78"/>
      <c r="R48" s="78"/>
      <c r="S48" s="78"/>
      <c r="T48" s="78"/>
      <c r="U48" s="228"/>
      <c r="V48" s="228">
        <f t="shared" si="3"/>
        <v>0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228"/>
      <c r="AH48" s="228">
        <f t="shared" si="5"/>
        <v>0</v>
      </c>
    </row>
    <row r="49" spans="1:34" ht="19.5" customHeight="1">
      <c r="A49" s="76">
        <v>46</v>
      </c>
      <c r="B49" s="77" t="str">
        <f>приход!A51</f>
        <v>прочее х\б изделия</v>
      </c>
      <c r="C49" s="23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229"/>
      <c r="O49" s="229">
        <f t="shared" si="1"/>
        <v>0</v>
      </c>
      <c r="P49" s="78"/>
      <c r="Q49" s="78"/>
      <c r="R49" s="78"/>
      <c r="S49" s="78"/>
      <c r="T49" s="78"/>
      <c r="U49" s="229"/>
      <c r="V49" s="229">
        <f t="shared" si="3"/>
        <v>0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229"/>
      <c r="AH49" s="229">
        <f t="shared" si="5"/>
        <v>0</v>
      </c>
    </row>
    <row r="50" spans="1:34" ht="19.5" customHeight="1">
      <c r="A50" s="76">
        <v>47</v>
      </c>
      <c r="B50" s="77" t="str">
        <f>приход!A52</f>
        <v>картофель</v>
      </c>
      <c r="C50" s="146">
        <v>139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65">
        <f>SUM(D50:M50)</f>
        <v>0</v>
      </c>
      <c r="O50" s="165">
        <f t="shared" si="1"/>
        <v>0</v>
      </c>
      <c r="P50" s="78"/>
      <c r="Q50" s="78"/>
      <c r="R50" s="78"/>
      <c r="S50" s="78"/>
      <c r="T50" s="78"/>
      <c r="U50" s="165">
        <f t="shared" si="2"/>
        <v>0</v>
      </c>
      <c r="V50" s="165">
        <f t="shared" si="3"/>
        <v>0</v>
      </c>
      <c r="W50" s="78">
        <v>133</v>
      </c>
      <c r="X50" s="78"/>
      <c r="Y50" s="78"/>
      <c r="Z50" s="78"/>
      <c r="AA50" s="78"/>
      <c r="AB50" s="78"/>
      <c r="AC50" s="78"/>
      <c r="AD50" s="78"/>
      <c r="AE50" s="78"/>
      <c r="AF50" s="78"/>
      <c r="AG50" s="165">
        <f t="shared" si="6"/>
        <v>133</v>
      </c>
      <c r="AH50" s="165">
        <f t="shared" si="5"/>
        <v>44.333</v>
      </c>
    </row>
    <row r="51" spans="1:34" ht="19.5" customHeight="1">
      <c r="A51" s="76">
        <v>48</v>
      </c>
      <c r="B51" s="77" t="str">
        <f>приход!A53</f>
        <v>капуста свежая</v>
      </c>
      <c r="C51" s="230">
        <v>179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227">
        <f>SUM(D51:M61)</f>
        <v>0</v>
      </c>
      <c r="O51" s="227">
        <f t="shared" si="1"/>
        <v>0</v>
      </c>
      <c r="P51" s="78"/>
      <c r="Q51" s="78"/>
      <c r="R51" s="78"/>
      <c r="S51" s="78"/>
      <c r="T51" s="78"/>
      <c r="U51" s="227">
        <f>N51+SUM(P51:T61)</f>
        <v>0</v>
      </c>
      <c r="V51" s="227">
        <f t="shared" si="3"/>
        <v>0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227">
        <f>U51+SUM(W51:AF61)</f>
        <v>90</v>
      </c>
      <c r="AH51" s="227">
        <f t="shared" si="5"/>
        <v>30</v>
      </c>
    </row>
    <row r="52" spans="1:34" ht="19.5" customHeight="1">
      <c r="A52" s="76">
        <v>49</v>
      </c>
      <c r="B52" s="77" t="str">
        <f>приход!A54</f>
        <v>лук</v>
      </c>
      <c r="C52" s="231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228"/>
      <c r="O52" s="228">
        <f t="shared" si="1"/>
        <v>0</v>
      </c>
      <c r="P52" s="78"/>
      <c r="Q52" s="78"/>
      <c r="R52" s="78"/>
      <c r="S52" s="78"/>
      <c r="T52" s="78"/>
      <c r="U52" s="228">
        <f t="shared" si="2"/>
        <v>0</v>
      </c>
      <c r="V52" s="228">
        <f t="shared" si="3"/>
        <v>0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228">
        <f t="shared" si="6"/>
        <v>0</v>
      </c>
      <c r="AH52" s="228">
        <f t="shared" si="5"/>
        <v>0</v>
      </c>
    </row>
    <row r="53" spans="1:34" ht="19.5" customHeight="1">
      <c r="A53" s="76">
        <v>50</v>
      </c>
      <c r="B53" s="77" t="str">
        <f>приход!A55</f>
        <v>морковь</v>
      </c>
      <c r="C53" s="231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228"/>
      <c r="O53" s="228">
        <f t="shared" si="1"/>
        <v>0</v>
      </c>
      <c r="P53" s="78"/>
      <c r="Q53" s="78"/>
      <c r="R53" s="78"/>
      <c r="S53" s="78"/>
      <c r="T53" s="78"/>
      <c r="U53" s="228">
        <f t="shared" si="2"/>
        <v>0</v>
      </c>
      <c r="V53" s="228">
        <f t="shared" si="3"/>
        <v>0</v>
      </c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228">
        <f t="shared" si="6"/>
        <v>0</v>
      </c>
      <c r="AH53" s="228">
        <f t="shared" si="5"/>
        <v>0</v>
      </c>
    </row>
    <row r="54" spans="1:34" ht="19.5" customHeight="1">
      <c r="A54" s="76">
        <v>51</v>
      </c>
      <c r="B54" s="77" t="str">
        <f>приход!A56</f>
        <v>свекла</v>
      </c>
      <c r="C54" s="231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228"/>
      <c r="O54" s="228">
        <f t="shared" si="1"/>
        <v>0</v>
      </c>
      <c r="P54" s="78"/>
      <c r="Q54" s="78"/>
      <c r="R54" s="78"/>
      <c r="S54" s="78"/>
      <c r="T54" s="78"/>
      <c r="U54" s="228">
        <f t="shared" si="2"/>
        <v>0</v>
      </c>
      <c r="V54" s="228">
        <f t="shared" si="3"/>
        <v>0</v>
      </c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28">
        <f t="shared" si="6"/>
        <v>0</v>
      </c>
      <c r="AH54" s="228">
        <f t="shared" si="5"/>
        <v>0</v>
      </c>
    </row>
    <row r="55" spans="1:34" ht="19.5" customHeight="1">
      <c r="A55" s="76">
        <v>52</v>
      </c>
      <c r="B55" s="77" t="str">
        <f>приход!A57</f>
        <v>огурцы соленные</v>
      </c>
      <c r="C55" s="231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228"/>
      <c r="O55" s="228">
        <f t="shared" si="1"/>
        <v>0</v>
      </c>
      <c r="P55" s="78"/>
      <c r="Q55" s="78"/>
      <c r="R55" s="78"/>
      <c r="S55" s="78"/>
      <c r="T55" s="78"/>
      <c r="U55" s="228">
        <f t="shared" si="2"/>
        <v>0</v>
      </c>
      <c r="V55" s="228">
        <f t="shared" si="3"/>
        <v>0</v>
      </c>
      <c r="W55" s="78">
        <v>70</v>
      </c>
      <c r="X55" s="78"/>
      <c r="Y55" s="78"/>
      <c r="Z55" s="78"/>
      <c r="AA55" s="78"/>
      <c r="AB55" s="78"/>
      <c r="AC55" s="78"/>
      <c r="AD55" s="78"/>
      <c r="AE55" s="78"/>
      <c r="AF55" s="78"/>
      <c r="AG55" s="228">
        <f t="shared" si="6"/>
        <v>70</v>
      </c>
      <c r="AH55" s="228">
        <f t="shared" si="5"/>
        <v>23.333</v>
      </c>
    </row>
    <row r="56" spans="1:34" ht="19.5" customHeight="1">
      <c r="A56" s="76">
        <v>53</v>
      </c>
      <c r="B56" s="77" t="str">
        <f>приход!A58</f>
        <v>кукуруза</v>
      </c>
      <c r="C56" s="231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228"/>
      <c r="O56" s="228">
        <f t="shared" si="1"/>
        <v>0</v>
      </c>
      <c r="P56" s="78"/>
      <c r="Q56" s="78"/>
      <c r="R56" s="78"/>
      <c r="S56" s="78"/>
      <c r="T56" s="78"/>
      <c r="U56" s="228">
        <f t="shared" si="2"/>
        <v>0</v>
      </c>
      <c r="V56" s="228">
        <f t="shared" si="3"/>
        <v>0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228">
        <f t="shared" si="6"/>
        <v>0</v>
      </c>
      <c r="AH56" s="228">
        <f t="shared" si="5"/>
        <v>0</v>
      </c>
    </row>
    <row r="57" spans="1:34" ht="19.5" customHeight="1">
      <c r="A57" s="76">
        <v>54</v>
      </c>
      <c r="B57" s="77" t="str">
        <f>приход!A59</f>
        <v>зеленый горошек</v>
      </c>
      <c r="C57" s="231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228"/>
      <c r="O57" s="228">
        <f t="shared" si="1"/>
        <v>0</v>
      </c>
      <c r="P57" s="78"/>
      <c r="Q57" s="78"/>
      <c r="R57" s="78"/>
      <c r="S57" s="78"/>
      <c r="T57" s="78"/>
      <c r="U57" s="228">
        <f t="shared" si="2"/>
        <v>0</v>
      </c>
      <c r="V57" s="228">
        <f t="shared" si="3"/>
        <v>0</v>
      </c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228">
        <f t="shared" si="6"/>
        <v>0</v>
      </c>
      <c r="AH57" s="228">
        <f t="shared" si="5"/>
        <v>0</v>
      </c>
    </row>
    <row r="58" spans="1:34" ht="19.5" customHeight="1">
      <c r="A58" s="76">
        <v>55</v>
      </c>
      <c r="B58" s="77" t="str">
        <f>приход!A60</f>
        <v>икра кобачковая</v>
      </c>
      <c r="C58" s="23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228"/>
      <c r="O58" s="228">
        <f t="shared" si="1"/>
        <v>0</v>
      </c>
      <c r="P58" s="78"/>
      <c r="Q58" s="78"/>
      <c r="R58" s="78"/>
      <c r="S58" s="78"/>
      <c r="T58" s="78"/>
      <c r="U58" s="228">
        <f t="shared" si="2"/>
        <v>0</v>
      </c>
      <c r="V58" s="228">
        <f t="shared" si="3"/>
        <v>0</v>
      </c>
      <c r="W58" s="78">
        <v>20</v>
      </c>
      <c r="X58" s="78"/>
      <c r="Y58" s="78"/>
      <c r="Z58" s="78"/>
      <c r="AA58" s="78"/>
      <c r="AB58" s="78"/>
      <c r="AC58" s="78"/>
      <c r="AD58" s="78"/>
      <c r="AE58" s="78"/>
      <c r="AF58" s="78"/>
      <c r="AG58" s="228">
        <f t="shared" si="6"/>
        <v>20</v>
      </c>
      <c r="AH58" s="228">
        <f t="shared" si="5"/>
        <v>6.667</v>
      </c>
    </row>
    <row r="59" spans="1:34" ht="19.5" customHeight="1">
      <c r="A59" s="76">
        <v>56</v>
      </c>
      <c r="B59" s="77" t="str">
        <f>приход!A61</f>
        <v>свежий помидор</v>
      </c>
      <c r="C59" s="231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228"/>
      <c r="O59" s="228">
        <f t="shared" si="1"/>
        <v>0</v>
      </c>
      <c r="P59" s="78"/>
      <c r="Q59" s="78"/>
      <c r="R59" s="78"/>
      <c r="S59" s="78"/>
      <c r="T59" s="78"/>
      <c r="U59" s="228">
        <f t="shared" si="2"/>
        <v>0</v>
      </c>
      <c r="V59" s="228">
        <f t="shared" si="3"/>
        <v>0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228">
        <f t="shared" si="6"/>
        <v>0</v>
      </c>
      <c r="AH59" s="228">
        <f t="shared" si="5"/>
        <v>0</v>
      </c>
    </row>
    <row r="60" spans="1:34" ht="19.5" customHeight="1">
      <c r="A60" s="76">
        <v>57</v>
      </c>
      <c r="B60" s="77" t="str">
        <f>приход!A62</f>
        <v>свежий огурец</v>
      </c>
      <c r="C60" s="231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228"/>
      <c r="O60" s="228">
        <f t="shared" si="1"/>
        <v>0</v>
      </c>
      <c r="P60" s="78"/>
      <c r="Q60" s="78"/>
      <c r="R60" s="78"/>
      <c r="S60" s="78"/>
      <c r="T60" s="78"/>
      <c r="U60" s="228">
        <f t="shared" si="2"/>
        <v>0</v>
      </c>
      <c r="V60" s="228">
        <f t="shared" si="3"/>
        <v>0</v>
      </c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228">
        <f t="shared" si="6"/>
        <v>0</v>
      </c>
      <c r="AH60" s="228">
        <f t="shared" si="5"/>
        <v>0</v>
      </c>
    </row>
    <row r="61" spans="1:34" ht="19.5" customHeight="1">
      <c r="A61" s="76">
        <v>58</v>
      </c>
      <c r="B61" s="77" t="str">
        <f>приход!A63</f>
        <v>томат паста</v>
      </c>
      <c r="C61" s="23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229"/>
      <c r="O61" s="229">
        <f t="shared" si="1"/>
        <v>0</v>
      </c>
      <c r="P61" s="78"/>
      <c r="Q61" s="78"/>
      <c r="R61" s="78"/>
      <c r="S61" s="78"/>
      <c r="T61" s="78"/>
      <c r="U61" s="229">
        <f t="shared" si="2"/>
        <v>0</v>
      </c>
      <c r="V61" s="229">
        <f t="shared" si="3"/>
        <v>0</v>
      </c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229">
        <f t="shared" si="6"/>
        <v>0</v>
      </c>
      <c r="AH61" s="229">
        <f t="shared" si="5"/>
        <v>0</v>
      </c>
    </row>
    <row r="62" spans="1:34" ht="19.5" customHeight="1">
      <c r="A62" s="76">
        <v>59</v>
      </c>
      <c r="B62" s="77" t="str">
        <f>приход!A64</f>
        <v>Золотой шар</v>
      </c>
      <c r="C62" s="14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165">
        <f aca="true" t="shared" si="7" ref="N62:N69">SUM(D62:M62)</f>
        <v>0</v>
      </c>
      <c r="O62" s="165">
        <f t="shared" si="1"/>
        <v>0</v>
      </c>
      <c r="P62" s="78"/>
      <c r="Q62" s="78"/>
      <c r="R62" s="78"/>
      <c r="S62" s="78"/>
      <c r="T62" s="78"/>
      <c r="U62" s="165">
        <f t="shared" si="2"/>
        <v>0</v>
      </c>
      <c r="V62" s="165">
        <f t="shared" si="3"/>
        <v>0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165">
        <f t="shared" si="6"/>
        <v>0</v>
      </c>
      <c r="AH62" s="165">
        <f t="shared" si="5"/>
        <v>0</v>
      </c>
    </row>
    <row r="63" spans="1:34" ht="19.5" customHeight="1">
      <c r="A63" s="76">
        <v>60</v>
      </c>
      <c r="B63" s="77" t="str">
        <f>приход!A65</f>
        <v>аскорбиновая кислота</v>
      </c>
      <c r="C63" s="146">
        <v>0.035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65">
        <f t="shared" si="7"/>
        <v>0</v>
      </c>
      <c r="O63" s="165">
        <f t="shared" si="1"/>
        <v>0</v>
      </c>
      <c r="P63" s="78"/>
      <c r="Q63" s="78"/>
      <c r="R63" s="78"/>
      <c r="S63" s="78"/>
      <c r="T63" s="78"/>
      <c r="U63" s="165">
        <f t="shared" si="2"/>
        <v>0</v>
      </c>
      <c r="V63" s="165">
        <f t="shared" si="3"/>
        <v>0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165">
        <f t="shared" si="6"/>
        <v>0</v>
      </c>
      <c r="AH63" s="165">
        <f t="shared" si="5"/>
        <v>0</v>
      </c>
    </row>
    <row r="64" spans="1:34" ht="19.5" customHeight="1">
      <c r="A64" s="76">
        <v>61</v>
      </c>
      <c r="B64" s="77" t="str">
        <f>приход!A66</f>
        <v>соль</v>
      </c>
      <c r="C64" s="146">
        <v>4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165">
        <f t="shared" si="7"/>
        <v>0</v>
      </c>
      <c r="O64" s="165">
        <f t="shared" si="1"/>
        <v>0</v>
      </c>
      <c r="P64" s="78"/>
      <c r="Q64" s="78"/>
      <c r="R64" s="78"/>
      <c r="S64" s="78"/>
      <c r="T64" s="78"/>
      <c r="U64" s="165">
        <f t="shared" si="2"/>
        <v>0</v>
      </c>
      <c r="V64" s="165">
        <f t="shared" si="3"/>
        <v>0</v>
      </c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165">
        <f t="shared" si="6"/>
        <v>0</v>
      </c>
      <c r="AH64" s="165">
        <f t="shared" si="5"/>
        <v>0</v>
      </c>
    </row>
    <row r="65" spans="1:34" ht="19.5" customHeight="1">
      <c r="A65" s="76">
        <v>62</v>
      </c>
      <c r="B65" s="77" t="str">
        <f>приход!A67</f>
        <v>чай</v>
      </c>
      <c r="C65" s="146">
        <v>0.3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165">
        <f t="shared" si="7"/>
        <v>0</v>
      </c>
      <c r="O65" s="165">
        <f t="shared" si="1"/>
        <v>0</v>
      </c>
      <c r="P65" s="78"/>
      <c r="Q65" s="78"/>
      <c r="R65" s="78"/>
      <c r="S65" s="78"/>
      <c r="T65" s="78"/>
      <c r="U65" s="165">
        <f t="shared" si="2"/>
        <v>0</v>
      </c>
      <c r="V65" s="165">
        <f t="shared" si="3"/>
        <v>0</v>
      </c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165">
        <f t="shared" si="6"/>
        <v>0</v>
      </c>
      <c r="AH65" s="165">
        <f t="shared" si="5"/>
        <v>0</v>
      </c>
    </row>
    <row r="66" spans="1:34" ht="19.5" customHeight="1">
      <c r="A66" s="76">
        <v>63</v>
      </c>
      <c r="B66" s="77" t="str">
        <f>приход!A68</f>
        <v>какао</v>
      </c>
      <c r="C66" s="146">
        <v>0.3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165">
        <f t="shared" si="7"/>
        <v>0</v>
      </c>
      <c r="O66" s="165">
        <f t="shared" si="1"/>
        <v>0</v>
      </c>
      <c r="P66" s="78"/>
      <c r="Q66" s="78"/>
      <c r="R66" s="78"/>
      <c r="S66" s="78"/>
      <c r="T66" s="78"/>
      <c r="U66" s="165">
        <f t="shared" si="2"/>
        <v>0</v>
      </c>
      <c r="V66" s="165">
        <f t="shared" si="3"/>
        <v>0</v>
      </c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165">
        <f t="shared" si="6"/>
        <v>0</v>
      </c>
      <c r="AH66" s="165">
        <f t="shared" si="5"/>
        <v>0</v>
      </c>
    </row>
    <row r="67" spans="1:34" ht="19.5" customHeight="1">
      <c r="A67" s="76">
        <v>64</v>
      </c>
      <c r="B67" s="77" t="str">
        <f>приход!A69</f>
        <v>кофейный напиток</v>
      </c>
      <c r="C67" s="146">
        <v>0.8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165">
        <f t="shared" si="7"/>
        <v>0</v>
      </c>
      <c r="O67" s="165">
        <f t="shared" si="1"/>
        <v>0</v>
      </c>
      <c r="P67" s="78"/>
      <c r="Q67" s="78"/>
      <c r="R67" s="78"/>
      <c r="S67" s="78"/>
      <c r="T67" s="78"/>
      <c r="U67" s="165">
        <f t="shared" si="2"/>
        <v>0</v>
      </c>
      <c r="V67" s="165">
        <f t="shared" si="3"/>
        <v>0</v>
      </c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165">
        <f t="shared" si="6"/>
        <v>0</v>
      </c>
      <c r="AH67" s="165">
        <f t="shared" si="5"/>
        <v>0</v>
      </c>
    </row>
    <row r="68" spans="1:34" ht="19.5" customHeight="1">
      <c r="A68" s="76">
        <v>65</v>
      </c>
      <c r="B68" s="77" t="str">
        <f>приход!A70</f>
        <v>сахарный песок</v>
      </c>
      <c r="C68" s="146">
        <v>35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65">
        <f t="shared" si="7"/>
        <v>0</v>
      </c>
      <c r="O68" s="165">
        <f t="shared" si="1"/>
        <v>0</v>
      </c>
      <c r="P68" s="78"/>
      <c r="Q68" s="78"/>
      <c r="R68" s="78"/>
      <c r="S68" s="78"/>
      <c r="T68" s="78"/>
      <c r="U68" s="165">
        <f t="shared" si="2"/>
        <v>0</v>
      </c>
      <c r="V68" s="165">
        <f t="shared" si="3"/>
        <v>0</v>
      </c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165">
        <f t="shared" si="6"/>
        <v>0</v>
      </c>
      <c r="AH68" s="165">
        <f t="shared" si="5"/>
        <v>0</v>
      </c>
    </row>
    <row r="69" spans="1:34" ht="19.5" customHeight="1">
      <c r="A69" s="76">
        <v>66</v>
      </c>
      <c r="B69" s="77" t="str">
        <f>приход!A71</f>
        <v>лавровый лист</v>
      </c>
      <c r="C69" s="146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165">
        <f t="shared" si="7"/>
        <v>0</v>
      </c>
      <c r="O69" s="165">
        <f aca="true" t="shared" si="8" ref="O69:O98">ROUND(N69/COUNT($D$1:$M$1),$AI$4)</f>
        <v>0</v>
      </c>
      <c r="P69" s="78"/>
      <c r="Q69" s="78"/>
      <c r="R69" s="78"/>
      <c r="S69" s="78"/>
      <c r="T69" s="78"/>
      <c r="U69" s="165">
        <f aca="true" t="shared" si="9" ref="U69:U98">N69+SUM(P69:T69)</f>
        <v>0</v>
      </c>
      <c r="V69" s="165">
        <f aca="true" t="shared" si="10" ref="V69:V98">ROUND((U69/(COUNT($D$1:$M$1)+COUNT($P$1:$T$1))),$AI$4)</f>
        <v>0</v>
      </c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165">
        <f>U69+SUM(W69:AF69)</f>
        <v>0</v>
      </c>
      <c r="AH69" s="165">
        <f aca="true" t="shared" si="11" ref="AH69:AH98">ROUND(AG69/(COUNT($D$1:$M$1)+COUNT($P$1:$T$1)+COUNT($W$1:$AF$1)),$AI$4)</f>
        <v>0</v>
      </c>
    </row>
    <row r="70" spans="1:34" ht="19.5" customHeight="1">
      <c r="A70" s="76">
        <v>67</v>
      </c>
      <c r="B70" s="77" t="str">
        <f>приход!A72</f>
        <v>вафли</v>
      </c>
      <c r="C70" s="230">
        <v>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227">
        <f>SUM(D70:M78)</f>
        <v>0</v>
      </c>
      <c r="O70" s="227">
        <f t="shared" si="8"/>
        <v>0</v>
      </c>
      <c r="P70" s="78"/>
      <c r="Q70" s="78"/>
      <c r="R70" s="78"/>
      <c r="S70" s="78"/>
      <c r="T70" s="78"/>
      <c r="U70" s="227">
        <f>N70+SUM(P70:T78)</f>
        <v>0</v>
      </c>
      <c r="V70" s="227">
        <f t="shared" si="10"/>
        <v>0</v>
      </c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227">
        <f>U70+SUM(W70:AF78)</f>
        <v>0</v>
      </c>
      <c r="AH70" s="227">
        <f t="shared" si="11"/>
        <v>0</v>
      </c>
    </row>
    <row r="71" spans="1:34" ht="19.5" customHeight="1">
      <c r="A71" s="76">
        <v>62</v>
      </c>
      <c r="B71" s="77" t="str">
        <f>приход!A73</f>
        <v>пряники</v>
      </c>
      <c r="C71" s="231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228"/>
      <c r="O71" s="228">
        <f t="shared" si="8"/>
        <v>0</v>
      </c>
      <c r="P71" s="78"/>
      <c r="Q71" s="78"/>
      <c r="R71" s="78"/>
      <c r="S71" s="78"/>
      <c r="T71" s="78"/>
      <c r="U71" s="228">
        <f t="shared" si="9"/>
        <v>0</v>
      </c>
      <c r="V71" s="228">
        <f t="shared" si="10"/>
        <v>0</v>
      </c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228">
        <f aca="true" t="shared" si="12" ref="AG71:AG98">U71+SUM(W71:AF71)</f>
        <v>0</v>
      </c>
      <c r="AH71" s="228">
        <f t="shared" si="11"/>
        <v>0</v>
      </c>
    </row>
    <row r="72" spans="1:34" ht="19.5" customHeight="1">
      <c r="A72" s="76">
        <v>63</v>
      </c>
      <c r="B72" s="77" t="str">
        <f>приход!A74</f>
        <v>печенье</v>
      </c>
      <c r="C72" s="231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228"/>
      <c r="O72" s="228">
        <f t="shared" si="8"/>
        <v>0</v>
      </c>
      <c r="P72" s="78"/>
      <c r="Q72" s="78"/>
      <c r="R72" s="78"/>
      <c r="S72" s="78"/>
      <c r="T72" s="78"/>
      <c r="U72" s="228">
        <f t="shared" si="9"/>
        <v>0</v>
      </c>
      <c r="V72" s="228">
        <f t="shared" si="10"/>
        <v>0</v>
      </c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228">
        <f t="shared" si="12"/>
        <v>0</v>
      </c>
      <c r="AH72" s="228">
        <f t="shared" si="11"/>
        <v>0</v>
      </c>
    </row>
    <row r="73" spans="1:34" ht="19.5" customHeight="1">
      <c r="A73" s="76">
        <v>64</v>
      </c>
      <c r="B73" s="77" t="str">
        <f>приход!A75</f>
        <v>шоколад 100 гр.</v>
      </c>
      <c r="C73" s="231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228">
        <f aca="true" t="shared" si="13" ref="N73:N87">SUM(D73:M73)</f>
        <v>0</v>
      </c>
      <c r="O73" s="228">
        <f t="shared" si="8"/>
        <v>0</v>
      </c>
      <c r="P73" s="78"/>
      <c r="Q73" s="78"/>
      <c r="R73" s="78"/>
      <c r="S73" s="78"/>
      <c r="T73" s="78"/>
      <c r="U73" s="228">
        <f t="shared" si="9"/>
        <v>0</v>
      </c>
      <c r="V73" s="228">
        <f t="shared" si="10"/>
        <v>0</v>
      </c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228">
        <f t="shared" si="12"/>
        <v>0</v>
      </c>
      <c r="AH73" s="228">
        <f t="shared" si="11"/>
        <v>0</v>
      </c>
    </row>
    <row r="74" spans="1:34" ht="19.5" customHeight="1">
      <c r="A74" s="76">
        <v>65</v>
      </c>
      <c r="B74" s="77" t="str">
        <f>приход!A76</f>
        <v>шоколад 50 гр.</v>
      </c>
      <c r="C74" s="231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228">
        <f t="shared" si="13"/>
        <v>0</v>
      </c>
      <c r="O74" s="228">
        <f t="shared" si="8"/>
        <v>0</v>
      </c>
      <c r="P74" s="78"/>
      <c r="Q74" s="78"/>
      <c r="R74" s="78"/>
      <c r="S74" s="78"/>
      <c r="T74" s="78"/>
      <c r="U74" s="228">
        <f t="shared" si="9"/>
        <v>0</v>
      </c>
      <c r="V74" s="228">
        <f t="shared" si="10"/>
        <v>0</v>
      </c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228">
        <f t="shared" si="12"/>
        <v>0</v>
      </c>
      <c r="AH74" s="228">
        <f t="shared" si="11"/>
        <v>0</v>
      </c>
    </row>
    <row r="75" spans="1:34" ht="19.5" customHeight="1">
      <c r="A75" s="76">
        <v>66</v>
      </c>
      <c r="B75" s="77" t="str">
        <f>приход!A77</f>
        <v>шоколад 25 гр.</v>
      </c>
      <c r="C75" s="231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228">
        <f t="shared" si="13"/>
        <v>0</v>
      </c>
      <c r="O75" s="228">
        <f t="shared" si="8"/>
        <v>0</v>
      </c>
      <c r="P75" s="78"/>
      <c r="Q75" s="78"/>
      <c r="R75" s="78"/>
      <c r="S75" s="78"/>
      <c r="T75" s="78"/>
      <c r="U75" s="228">
        <f t="shared" si="9"/>
        <v>0</v>
      </c>
      <c r="V75" s="228">
        <f t="shared" si="10"/>
        <v>0</v>
      </c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228">
        <f t="shared" si="12"/>
        <v>0</v>
      </c>
      <c r="AH75" s="228">
        <f t="shared" si="11"/>
        <v>0</v>
      </c>
    </row>
    <row r="76" spans="1:34" ht="19.5" customHeight="1">
      <c r="A76" s="76">
        <v>67</v>
      </c>
      <c r="B76" s="77" t="str">
        <f>приход!A78</f>
        <v>конфеты шок.</v>
      </c>
      <c r="C76" s="231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228">
        <f t="shared" si="13"/>
        <v>0</v>
      </c>
      <c r="O76" s="228">
        <f t="shared" si="8"/>
        <v>0</v>
      </c>
      <c r="P76" s="78"/>
      <c r="Q76" s="78"/>
      <c r="R76" s="78"/>
      <c r="S76" s="78"/>
      <c r="T76" s="78"/>
      <c r="U76" s="228">
        <f t="shared" si="9"/>
        <v>0</v>
      </c>
      <c r="V76" s="228">
        <f t="shared" si="10"/>
        <v>0</v>
      </c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228">
        <f t="shared" si="12"/>
        <v>0</v>
      </c>
      <c r="AH76" s="228">
        <f t="shared" si="11"/>
        <v>0</v>
      </c>
    </row>
    <row r="77" spans="1:34" ht="19.5" customHeight="1">
      <c r="A77" s="76">
        <v>62</v>
      </c>
      <c r="B77" s="77" t="str">
        <f>приход!A79</f>
        <v>зефир</v>
      </c>
      <c r="C77" s="231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228">
        <f t="shared" si="13"/>
        <v>0</v>
      </c>
      <c r="O77" s="228">
        <f t="shared" si="8"/>
        <v>0</v>
      </c>
      <c r="P77" s="78"/>
      <c r="Q77" s="78"/>
      <c r="R77" s="78"/>
      <c r="S77" s="78"/>
      <c r="T77" s="78"/>
      <c r="U77" s="228">
        <f t="shared" si="9"/>
        <v>0</v>
      </c>
      <c r="V77" s="228">
        <f t="shared" si="10"/>
        <v>0</v>
      </c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228">
        <f t="shared" si="12"/>
        <v>0</v>
      </c>
      <c r="AH77" s="228">
        <f t="shared" si="11"/>
        <v>0</v>
      </c>
    </row>
    <row r="78" spans="1:34" ht="19.5" customHeight="1">
      <c r="A78" s="76">
        <v>63</v>
      </c>
      <c r="B78" s="77" t="str">
        <f>приход!A80</f>
        <v>джем, повидло</v>
      </c>
      <c r="C78" s="232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229">
        <f t="shared" si="13"/>
        <v>0</v>
      </c>
      <c r="O78" s="229">
        <f t="shared" si="8"/>
        <v>0</v>
      </c>
      <c r="P78" s="78"/>
      <c r="Q78" s="78"/>
      <c r="R78" s="78"/>
      <c r="S78" s="78"/>
      <c r="T78" s="78"/>
      <c r="U78" s="229">
        <f t="shared" si="9"/>
        <v>0</v>
      </c>
      <c r="V78" s="229">
        <f t="shared" si="10"/>
        <v>0</v>
      </c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229">
        <f t="shared" si="12"/>
        <v>0</v>
      </c>
      <c r="AH78" s="229">
        <f t="shared" si="11"/>
        <v>0</v>
      </c>
    </row>
    <row r="79" spans="1:34" ht="19.5" customHeight="1">
      <c r="A79" s="76">
        <v>64</v>
      </c>
      <c r="B79" s="77">
        <f>приход!A81</f>
        <v>1</v>
      </c>
      <c r="C79" s="183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65">
        <f t="shared" si="13"/>
        <v>0</v>
      </c>
      <c r="O79" s="165">
        <f t="shared" si="8"/>
        <v>0</v>
      </c>
      <c r="P79" s="78"/>
      <c r="Q79" s="78"/>
      <c r="R79" s="78"/>
      <c r="S79" s="78"/>
      <c r="T79" s="78"/>
      <c r="U79" s="165">
        <f t="shared" si="9"/>
        <v>0</v>
      </c>
      <c r="V79" s="165">
        <f t="shared" si="10"/>
        <v>0</v>
      </c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165">
        <f t="shared" si="12"/>
        <v>0</v>
      </c>
      <c r="AH79" s="165">
        <f t="shared" si="11"/>
        <v>0</v>
      </c>
    </row>
    <row r="80" spans="1:34" ht="19.5" customHeight="1">
      <c r="A80" s="76">
        <v>65</v>
      </c>
      <c r="B80" s="77">
        <f>приход!A82</f>
        <v>2</v>
      </c>
      <c r="C80" s="183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165">
        <f t="shared" si="13"/>
        <v>0</v>
      </c>
      <c r="O80" s="165">
        <f t="shared" si="8"/>
        <v>0</v>
      </c>
      <c r="P80" s="78"/>
      <c r="Q80" s="78"/>
      <c r="R80" s="78"/>
      <c r="S80" s="78"/>
      <c r="T80" s="78"/>
      <c r="U80" s="165">
        <f t="shared" si="9"/>
        <v>0</v>
      </c>
      <c r="V80" s="165">
        <f t="shared" si="10"/>
        <v>0</v>
      </c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165">
        <f t="shared" si="12"/>
        <v>0</v>
      </c>
      <c r="AH80" s="165">
        <f t="shared" si="11"/>
        <v>0</v>
      </c>
    </row>
    <row r="81" spans="1:34" ht="19.5" customHeight="1">
      <c r="A81" s="76">
        <v>66</v>
      </c>
      <c r="B81" s="77">
        <f>приход!A83</f>
        <v>3</v>
      </c>
      <c r="C81" s="183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65">
        <f t="shared" si="13"/>
        <v>0</v>
      </c>
      <c r="O81" s="165">
        <f t="shared" si="8"/>
        <v>0</v>
      </c>
      <c r="P81" s="78"/>
      <c r="Q81" s="78"/>
      <c r="R81" s="78"/>
      <c r="S81" s="78"/>
      <c r="T81" s="78"/>
      <c r="U81" s="165">
        <f t="shared" si="9"/>
        <v>0</v>
      </c>
      <c r="V81" s="165">
        <f t="shared" si="10"/>
        <v>0</v>
      </c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165">
        <f t="shared" si="12"/>
        <v>0</v>
      </c>
      <c r="AH81" s="165">
        <f t="shared" si="11"/>
        <v>0</v>
      </c>
    </row>
    <row r="82" spans="1:34" ht="19.5" customHeight="1">
      <c r="A82" s="76">
        <v>67</v>
      </c>
      <c r="B82" s="77">
        <f>приход!A84</f>
        <v>4</v>
      </c>
      <c r="C82" s="183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65">
        <f t="shared" si="13"/>
        <v>0</v>
      </c>
      <c r="O82" s="165">
        <f t="shared" si="8"/>
        <v>0</v>
      </c>
      <c r="P82" s="78"/>
      <c r="Q82" s="78"/>
      <c r="R82" s="78"/>
      <c r="S82" s="78"/>
      <c r="T82" s="78"/>
      <c r="U82" s="165">
        <f t="shared" si="9"/>
        <v>0</v>
      </c>
      <c r="V82" s="165">
        <f t="shared" si="10"/>
        <v>0</v>
      </c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165">
        <f t="shared" si="12"/>
        <v>0</v>
      </c>
      <c r="AH82" s="165">
        <f t="shared" si="11"/>
        <v>0</v>
      </c>
    </row>
    <row r="83" spans="1:34" ht="19.5" customHeight="1">
      <c r="A83" s="76">
        <v>68</v>
      </c>
      <c r="B83" s="77">
        <f>приход!A85</f>
        <v>5</v>
      </c>
      <c r="C83" s="183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65">
        <f t="shared" si="13"/>
        <v>0</v>
      </c>
      <c r="O83" s="165">
        <f t="shared" si="8"/>
        <v>0</v>
      </c>
      <c r="P83" s="78"/>
      <c r="Q83" s="78"/>
      <c r="R83" s="78"/>
      <c r="S83" s="78"/>
      <c r="T83" s="78"/>
      <c r="U83" s="165">
        <f t="shared" si="9"/>
        <v>0</v>
      </c>
      <c r="V83" s="165">
        <f t="shared" si="10"/>
        <v>0</v>
      </c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165">
        <f t="shared" si="12"/>
        <v>0</v>
      </c>
      <c r="AH83" s="165">
        <f t="shared" si="11"/>
        <v>0</v>
      </c>
    </row>
    <row r="84" spans="1:34" ht="19.5" customHeight="1">
      <c r="A84" s="76">
        <v>69</v>
      </c>
      <c r="B84" s="77">
        <f>приход!A86</f>
        <v>6</v>
      </c>
      <c r="C84" s="183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65">
        <f t="shared" si="13"/>
        <v>0</v>
      </c>
      <c r="O84" s="165">
        <f t="shared" si="8"/>
        <v>0</v>
      </c>
      <c r="P84" s="78"/>
      <c r="Q84" s="78"/>
      <c r="R84" s="78"/>
      <c r="S84" s="78"/>
      <c r="T84" s="78"/>
      <c r="U84" s="165">
        <f t="shared" si="9"/>
        <v>0</v>
      </c>
      <c r="V84" s="165">
        <f t="shared" si="10"/>
        <v>0</v>
      </c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65">
        <f t="shared" si="12"/>
        <v>0</v>
      </c>
      <c r="AH84" s="165">
        <f t="shared" si="11"/>
        <v>0</v>
      </c>
    </row>
    <row r="85" spans="1:34" ht="19.5" customHeight="1">
      <c r="A85" s="76">
        <v>70</v>
      </c>
      <c r="B85" s="77">
        <f>приход!A87</f>
        <v>7</v>
      </c>
      <c r="C85" s="183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165">
        <f t="shared" si="13"/>
        <v>0</v>
      </c>
      <c r="O85" s="165">
        <f t="shared" si="8"/>
        <v>0</v>
      </c>
      <c r="P85" s="78"/>
      <c r="Q85" s="78"/>
      <c r="R85" s="78"/>
      <c r="S85" s="78"/>
      <c r="T85" s="78"/>
      <c r="U85" s="165">
        <f t="shared" si="9"/>
        <v>0</v>
      </c>
      <c r="V85" s="165">
        <f t="shared" si="10"/>
        <v>0</v>
      </c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165">
        <f t="shared" si="12"/>
        <v>0</v>
      </c>
      <c r="AH85" s="165">
        <f t="shared" si="11"/>
        <v>0</v>
      </c>
    </row>
    <row r="86" spans="1:34" ht="19.5" customHeight="1">
      <c r="A86" s="76">
        <v>71</v>
      </c>
      <c r="B86" s="77">
        <f>приход!A88</f>
        <v>8</v>
      </c>
      <c r="C86" s="183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165">
        <f t="shared" si="13"/>
        <v>0</v>
      </c>
      <c r="O86" s="165">
        <f t="shared" si="8"/>
        <v>0</v>
      </c>
      <c r="P86" s="78"/>
      <c r="Q86" s="78"/>
      <c r="R86" s="78"/>
      <c r="S86" s="78"/>
      <c r="T86" s="78"/>
      <c r="U86" s="165">
        <f t="shared" si="9"/>
        <v>0</v>
      </c>
      <c r="V86" s="165">
        <f t="shared" si="10"/>
        <v>0</v>
      </c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165">
        <f t="shared" si="12"/>
        <v>0</v>
      </c>
      <c r="AH86" s="165">
        <f t="shared" si="11"/>
        <v>0</v>
      </c>
    </row>
    <row r="87" spans="1:34" ht="19.5" customHeight="1">
      <c r="A87" s="76">
        <v>72</v>
      </c>
      <c r="B87" s="77">
        <f>приход!A89</f>
        <v>9</v>
      </c>
      <c r="C87" s="14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165">
        <f t="shared" si="13"/>
        <v>0</v>
      </c>
      <c r="O87" s="165">
        <f t="shared" si="8"/>
        <v>0</v>
      </c>
      <c r="P87" s="78"/>
      <c r="Q87" s="78"/>
      <c r="R87" s="78"/>
      <c r="S87" s="78"/>
      <c r="T87" s="78"/>
      <c r="U87" s="165">
        <f t="shared" si="9"/>
        <v>0</v>
      </c>
      <c r="V87" s="165">
        <f t="shared" si="10"/>
        <v>0</v>
      </c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65">
        <f t="shared" si="12"/>
        <v>0</v>
      </c>
      <c r="AH87" s="165">
        <f t="shared" si="11"/>
        <v>0</v>
      </c>
    </row>
    <row r="88" spans="1:34" ht="19.5" customHeight="1">
      <c r="A88" s="76">
        <v>73</v>
      </c>
      <c r="B88" s="77">
        <f>приход!A90</f>
        <v>10</v>
      </c>
      <c r="C88" s="14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165">
        <f>SUM(D88:M88)</f>
        <v>0</v>
      </c>
      <c r="O88" s="165">
        <f t="shared" si="8"/>
        <v>0</v>
      </c>
      <c r="P88" s="78"/>
      <c r="Q88" s="78"/>
      <c r="R88" s="78"/>
      <c r="S88" s="78"/>
      <c r="T88" s="78"/>
      <c r="U88" s="165">
        <f t="shared" si="9"/>
        <v>0</v>
      </c>
      <c r="V88" s="165">
        <f t="shared" si="10"/>
        <v>0</v>
      </c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165">
        <f t="shared" si="12"/>
        <v>0</v>
      </c>
      <c r="AH88" s="165">
        <f t="shared" si="11"/>
        <v>0</v>
      </c>
    </row>
    <row r="89" spans="1:34" ht="18">
      <c r="A89" s="76"/>
      <c r="B89" s="77"/>
      <c r="C89" s="146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165"/>
      <c r="O89" s="165"/>
      <c r="P89" s="78"/>
      <c r="Q89" s="78"/>
      <c r="R89" s="78"/>
      <c r="S89" s="78"/>
      <c r="T89" s="78"/>
      <c r="U89" s="165"/>
      <c r="V89" s="165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65"/>
      <c r="AH89" s="165"/>
    </row>
    <row r="90" spans="1:34" ht="18">
      <c r="A90" s="76"/>
      <c r="B90" s="77" t="s">
        <v>97</v>
      </c>
      <c r="C90" s="146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65">
        <f aca="true" t="shared" si="14" ref="N90:N98">SUM(D90:M90)</f>
        <v>0</v>
      </c>
      <c r="O90" s="165">
        <f t="shared" si="8"/>
        <v>0</v>
      </c>
      <c r="P90" s="78"/>
      <c r="Q90" s="78"/>
      <c r="R90" s="78"/>
      <c r="S90" s="78"/>
      <c r="T90" s="78"/>
      <c r="U90" s="165">
        <f t="shared" si="9"/>
        <v>0</v>
      </c>
      <c r="V90" s="165">
        <f t="shared" si="10"/>
        <v>0</v>
      </c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165">
        <f t="shared" si="12"/>
        <v>0</v>
      </c>
      <c r="AH90" s="165">
        <f t="shared" si="11"/>
        <v>0</v>
      </c>
    </row>
    <row r="91" spans="1:34" ht="18">
      <c r="A91" s="76"/>
      <c r="B91" s="77"/>
      <c r="C91" s="146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165"/>
      <c r="O91" s="165"/>
      <c r="P91" s="78"/>
      <c r="Q91" s="78"/>
      <c r="R91" s="78"/>
      <c r="S91" s="78"/>
      <c r="T91" s="78"/>
      <c r="U91" s="165"/>
      <c r="V91" s="16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165"/>
      <c r="AH91" s="165"/>
    </row>
    <row r="92" spans="1:34" ht="18">
      <c r="A92" s="76"/>
      <c r="B92" s="77" t="s">
        <v>170</v>
      </c>
      <c r="C92" s="146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165">
        <f>SUM(D92:M92)</f>
        <v>0</v>
      </c>
      <c r="O92" s="165">
        <f t="shared" si="8"/>
        <v>0</v>
      </c>
      <c r="P92" s="78"/>
      <c r="Q92" s="78"/>
      <c r="R92" s="78"/>
      <c r="S92" s="78"/>
      <c r="T92" s="78"/>
      <c r="U92" s="165">
        <f t="shared" si="9"/>
        <v>0</v>
      </c>
      <c r="V92" s="165">
        <f t="shared" si="10"/>
        <v>0</v>
      </c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165">
        <f t="shared" si="12"/>
        <v>0</v>
      </c>
      <c r="AH92" s="165">
        <f t="shared" si="11"/>
        <v>0</v>
      </c>
    </row>
    <row r="93" spans="1:34" ht="18">
      <c r="A93" s="76"/>
      <c r="B93" s="77"/>
      <c r="C93" s="146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165"/>
      <c r="O93" s="165"/>
      <c r="P93" s="78"/>
      <c r="Q93" s="78"/>
      <c r="R93" s="78"/>
      <c r="S93" s="78"/>
      <c r="T93" s="78"/>
      <c r="U93" s="165"/>
      <c r="V93" s="165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165"/>
      <c r="AH93" s="165"/>
    </row>
    <row r="94" spans="1:34" ht="18">
      <c r="A94" s="76"/>
      <c r="B94" s="77" t="s">
        <v>98</v>
      </c>
      <c r="C94" s="146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165">
        <f t="shared" si="14"/>
        <v>0</v>
      </c>
      <c r="O94" s="165">
        <f t="shared" si="8"/>
        <v>0</v>
      </c>
      <c r="P94" s="78"/>
      <c r="Q94" s="78"/>
      <c r="R94" s="78"/>
      <c r="S94" s="78"/>
      <c r="T94" s="78"/>
      <c r="U94" s="165">
        <f t="shared" si="9"/>
        <v>0</v>
      </c>
      <c r="V94" s="165">
        <f t="shared" si="10"/>
        <v>0</v>
      </c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165">
        <f t="shared" si="12"/>
        <v>0</v>
      </c>
      <c r="AH94" s="165">
        <f t="shared" si="11"/>
        <v>0</v>
      </c>
    </row>
    <row r="95" spans="1:34" ht="18">
      <c r="A95" s="76"/>
      <c r="B95" s="77"/>
      <c r="C95" s="146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165"/>
      <c r="O95" s="165"/>
      <c r="P95" s="78"/>
      <c r="Q95" s="78"/>
      <c r="R95" s="78"/>
      <c r="S95" s="78"/>
      <c r="T95" s="78"/>
      <c r="U95" s="165"/>
      <c r="V95" s="165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165"/>
      <c r="AH95" s="165"/>
    </row>
    <row r="96" spans="1:34" ht="18">
      <c r="A96" s="76"/>
      <c r="B96" s="77" t="s">
        <v>162</v>
      </c>
      <c r="C96" s="146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165">
        <f t="shared" si="14"/>
        <v>0</v>
      </c>
      <c r="O96" s="165">
        <f t="shared" si="8"/>
        <v>0</v>
      </c>
      <c r="P96" s="78"/>
      <c r="Q96" s="78"/>
      <c r="R96" s="78"/>
      <c r="S96" s="78"/>
      <c r="T96" s="78"/>
      <c r="U96" s="165">
        <f t="shared" si="9"/>
        <v>0</v>
      </c>
      <c r="V96" s="165">
        <f t="shared" si="10"/>
        <v>0</v>
      </c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165">
        <f t="shared" si="12"/>
        <v>0</v>
      </c>
      <c r="AH96" s="165">
        <f t="shared" si="11"/>
        <v>0</v>
      </c>
    </row>
    <row r="97" spans="1:34" ht="18">
      <c r="A97" s="76"/>
      <c r="B97" s="77"/>
      <c r="C97" s="146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165"/>
      <c r="O97" s="165"/>
      <c r="P97" s="78"/>
      <c r="Q97" s="78"/>
      <c r="R97" s="78"/>
      <c r="S97" s="78"/>
      <c r="T97" s="78"/>
      <c r="U97" s="165"/>
      <c r="V97" s="165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165"/>
      <c r="AH97" s="165"/>
    </row>
    <row r="98" spans="1:34" ht="18">
      <c r="A98" s="76"/>
      <c r="B98" s="77" t="s">
        <v>99</v>
      </c>
      <c r="C98" s="146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165">
        <f t="shared" si="14"/>
        <v>0</v>
      </c>
      <c r="O98" s="165">
        <f t="shared" si="8"/>
        <v>0</v>
      </c>
      <c r="P98" s="78"/>
      <c r="Q98" s="78"/>
      <c r="R98" s="78"/>
      <c r="S98" s="78"/>
      <c r="T98" s="78"/>
      <c r="U98" s="165">
        <f t="shared" si="9"/>
        <v>0</v>
      </c>
      <c r="V98" s="165">
        <f t="shared" si="10"/>
        <v>0</v>
      </c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165">
        <f t="shared" si="12"/>
        <v>0</v>
      </c>
      <c r="AH98" s="165">
        <f t="shared" si="11"/>
        <v>0</v>
      </c>
    </row>
  </sheetData>
  <sheetProtection password="BF55" sheet="1" formatCells="0" formatColumns="0" formatRows="0" insertColumns="0" insertRows="0" sort="0" autoFilter="0" pivotTables="0"/>
  <autoFilter ref="AG3:AH3"/>
  <mergeCells count="51">
    <mergeCell ref="B1:C1"/>
    <mergeCell ref="B2:C2"/>
    <mergeCell ref="C11:C14"/>
    <mergeCell ref="N11:N14"/>
    <mergeCell ref="O11:O14"/>
    <mergeCell ref="U11:U14"/>
    <mergeCell ref="V11:V14"/>
    <mergeCell ref="AG11:AG14"/>
    <mergeCell ref="AH11:AH14"/>
    <mergeCell ref="C22:C30"/>
    <mergeCell ref="N22:N30"/>
    <mergeCell ref="O22:O30"/>
    <mergeCell ref="U22:U30"/>
    <mergeCell ref="V22:V30"/>
    <mergeCell ref="AG22:AG30"/>
    <mergeCell ref="AH22:AH30"/>
    <mergeCell ref="AG37:AG41"/>
    <mergeCell ref="AH37:AH41"/>
    <mergeCell ref="C31:C36"/>
    <mergeCell ref="N31:N36"/>
    <mergeCell ref="O31:O36"/>
    <mergeCell ref="U31:U36"/>
    <mergeCell ref="V31:V36"/>
    <mergeCell ref="AG31:AG36"/>
    <mergeCell ref="O45:O49"/>
    <mergeCell ref="U45:U49"/>
    <mergeCell ref="V45:V49"/>
    <mergeCell ref="AG45:AG49"/>
    <mergeCell ref="AH31:AH36"/>
    <mergeCell ref="C37:C41"/>
    <mergeCell ref="N37:N41"/>
    <mergeCell ref="O37:O41"/>
    <mergeCell ref="U37:U41"/>
    <mergeCell ref="V37:V41"/>
    <mergeCell ref="AH45:AH49"/>
    <mergeCell ref="C51:C61"/>
    <mergeCell ref="N51:N61"/>
    <mergeCell ref="O51:O61"/>
    <mergeCell ref="U51:U61"/>
    <mergeCell ref="V51:V61"/>
    <mergeCell ref="AG51:AG61"/>
    <mergeCell ref="AH51:AH61"/>
    <mergeCell ref="C45:C49"/>
    <mergeCell ref="N45:N49"/>
    <mergeCell ref="AH70:AH78"/>
    <mergeCell ref="C70:C78"/>
    <mergeCell ref="N70:N78"/>
    <mergeCell ref="O70:O78"/>
    <mergeCell ref="U70:U78"/>
    <mergeCell ref="V70:V78"/>
    <mergeCell ref="AG70:AG78"/>
  </mergeCells>
  <conditionalFormatting sqref="P4:P68">
    <cfRule type="cellIs" priority="6" dxfId="104" operator="lessThan" stopIfTrue="1">
      <formula>0</formula>
    </cfRule>
  </conditionalFormatting>
  <conditionalFormatting sqref="P4:P68">
    <cfRule type="cellIs" priority="5" dxfId="100" operator="equal" stopIfTrue="1">
      <formula>0</formula>
    </cfRule>
  </conditionalFormatting>
  <conditionalFormatting sqref="P4:P68">
    <cfRule type="expression" priority="4" dxfId="106" stopIfTrue="1">
      <formula>"l55=0"</formula>
    </cfRule>
  </conditionalFormatting>
  <conditionalFormatting sqref="Q4:Q68">
    <cfRule type="cellIs" priority="3" dxfId="104" operator="lessThan" stopIfTrue="1">
      <formula>0</formula>
    </cfRule>
  </conditionalFormatting>
  <conditionalFormatting sqref="Q4:Q68">
    <cfRule type="cellIs" priority="2" dxfId="100" operator="equal" stopIfTrue="1">
      <formula>0</formula>
    </cfRule>
  </conditionalFormatting>
  <conditionalFormatting sqref="Q4:Q68">
    <cfRule type="expression" priority="1" dxfId="106" stopIfTrue="1">
      <formula>"l55=0"</formula>
    </cfRule>
  </conditionalFormatting>
  <printOptions/>
  <pageMargins left="0.75" right="0.75" top="1" bottom="1" header="0.5" footer="0.5"/>
  <pageSetup fitToHeight="2" fitToWidth="1" horizontalDpi="600" verticalDpi="600" orientation="landscape" paperSize="9" scale="2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FE36"/>
  <sheetViews>
    <sheetView view="pageBreakPreview" zoomScaleSheetLayoutView="100" zoomScalePageLayoutView="0" workbookViewId="0" topLeftCell="A1">
      <selection activeCell="CJ35" sqref="CJ35:CW35"/>
    </sheetView>
  </sheetViews>
  <sheetFormatPr defaultColWidth="0.85546875" defaultRowHeight="15"/>
  <cols>
    <col min="1" max="16384" width="0.85546875" style="102" customWidth="1"/>
  </cols>
  <sheetData>
    <row r="1" ht="9.75">
      <c r="DR1" s="102" t="s">
        <v>111</v>
      </c>
    </row>
    <row r="2" spans="110:161" ht="24.75" customHeight="1">
      <c r="DF2" s="300" t="s">
        <v>112</v>
      </c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103"/>
      <c r="EG2" s="103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</row>
    <row r="3" spans="110:161" s="104" customFormat="1" ht="9.75">
      <c r="DF3" s="102"/>
      <c r="DS3" s="301" t="s">
        <v>113</v>
      </c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01"/>
      <c r="EF3" s="105"/>
      <c r="EG3" s="105"/>
      <c r="EH3" s="302" t="s">
        <v>33</v>
      </c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</row>
    <row r="4" spans="110:147" ht="9.75">
      <c r="DF4" s="282" t="s">
        <v>114</v>
      </c>
      <c r="DG4" s="282"/>
      <c r="DH4" s="281"/>
      <c r="DI4" s="281"/>
      <c r="DJ4" s="281"/>
      <c r="DK4" s="281"/>
      <c r="DL4" s="102" t="s">
        <v>114</v>
      </c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82">
        <v>200</v>
      </c>
      <c r="EI4" s="282"/>
      <c r="EJ4" s="282"/>
      <c r="EK4" s="282"/>
      <c r="EL4" s="282"/>
      <c r="EM4" s="283"/>
      <c r="EN4" s="283"/>
      <c r="EO4" s="283"/>
      <c r="EQ4" s="102" t="s">
        <v>115</v>
      </c>
    </row>
    <row r="5" ht="9.75" customHeight="1"/>
    <row r="6" spans="30:161" s="107" customFormat="1" ht="13.5" customHeight="1" thickBot="1">
      <c r="AD6" s="108"/>
      <c r="EM6" s="290" t="s">
        <v>116</v>
      </c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2"/>
    </row>
    <row r="7" spans="47:161" ht="15" customHeight="1">
      <c r="AU7" s="108" t="s">
        <v>117</v>
      </c>
      <c r="EJ7" s="106" t="s">
        <v>118</v>
      </c>
      <c r="EM7" s="293" t="s">
        <v>119</v>
      </c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5"/>
    </row>
    <row r="8" spans="52:161" ht="15" customHeight="1">
      <c r="AZ8" s="107"/>
      <c r="BA8" s="107"/>
      <c r="BB8" s="109" t="s">
        <v>120</v>
      </c>
      <c r="BC8" s="296"/>
      <c r="BD8" s="296"/>
      <c r="BE8" s="296"/>
      <c r="BF8" s="296"/>
      <c r="BG8" s="107" t="s">
        <v>114</v>
      </c>
      <c r="BH8" s="107"/>
      <c r="BI8" s="10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8">
        <v>200</v>
      </c>
      <c r="CD8" s="298"/>
      <c r="CE8" s="298"/>
      <c r="CF8" s="298"/>
      <c r="CG8" s="298"/>
      <c r="CH8" s="299"/>
      <c r="CI8" s="299"/>
      <c r="CJ8" s="299"/>
      <c r="CK8" s="107"/>
      <c r="CL8" s="107" t="s">
        <v>115</v>
      </c>
      <c r="CM8" s="107"/>
      <c r="EJ8" s="106" t="s">
        <v>121</v>
      </c>
      <c r="EM8" s="287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9"/>
    </row>
    <row r="9" spans="10:161" ht="15" customHeight="1">
      <c r="J9" s="274" t="s">
        <v>122</v>
      </c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110"/>
      <c r="DY9" s="110"/>
      <c r="DZ9" s="110"/>
      <c r="EJ9" s="106" t="s">
        <v>123</v>
      </c>
      <c r="EM9" s="287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9"/>
    </row>
    <row r="10" spans="10:161" ht="15" customHeight="1">
      <c r="J10" s="274" t="s">
        <v>124</v>
      </c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110"/>
      <c r="DY10" s="110"/>
      <c r="DZ10" s="110"/>
      <c r="EK10" s="106"/>
      <c r="EM10" s="287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9"/>
    </row>
    <row r="11" spans="10:161" ht="15" customHeight="1" thickBot="1">
      <c r="J11" s="274" t="s">
        <v>125</v>
      </c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110"/>
      <c r="DY11" s="110"/>
      <c r="DZ11" s="110"/>
      <c r="EK11" s="106"/>
      <c r="EM11" s="276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8"/>
    </row>
    <row r="12" spans="1:161" ht="13.5" customHeight="1">
      <c r="A12" s="274" t="s">
        <v>126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</row>
    <row r="13" spans="18:161" s="104" customFormat="1" ht="9">
      <c r="R13" s="285" t="s">
        <v>127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</row>
    <row r="14" spans="1:161" ht="9.7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</row>
    <row r="15" spans="1:161" ht="18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</row>
    <row r="16" spans="1:161" ht="18" customHeight="1">
      <c r="A16" s="280" t="s">
        <v>128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1"/>
      <c r="AM16" s="281"/>
      <c r="AN16" s="281"/>
      <c r="AO16" s="281"/>
      <c r="AP16" s="102" t="s">
        <v>114</v>
      </c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82">
        <v>200</v>
      </c>
      <c r="BM16" s="282"/>
      <c r="BN16" s="282"/>
      <c r="BO16" s="282"/>
      <c r="BP16" s="282"/>
      <c r="BQ16" s="283"/>
      <c r="BR16" s="283"/>
      <c r="BS16" s="283"/>
      <c r="BT16" s="284" t="s">
        <v>129</v>
      </c>
      <c r="BU16" s="284"/>
      <c r="BV16" s="284"/>
      <c r="BW16" s="284"/>
      <c r="BX16" s="284"/>
      <c r="BY16" s="284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73" t="s">
        <v>130</v>
      </c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</row>
    <row r="17" ht="12.75" customHeight="1">
      <c r="A17" s="102" t="s">
        <v>131</v>
      </c>
    </row>
    <row r="18" ht="6" customHeight="1"/>
    <row r="19" spans="1:161" ht="9.75">
      <c r="A19" s="257" t="s">
        <v>132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61"/>
      <c r="AQ19" s="262" t="s">
        <v>133</v>
      </c>
      <c r="AR19" s="263"/>
      <c r="AS19" s="263"/>
      <c r="AT19" s="263"/>
      <c r="AU19" s="263"/>
      <c r="AV19" s="263"/>
      <c r="AW19" s="263"/>
      <c r="AX19" s="263"/>
      <c r="AY19" s="263"/>
      <c r="AZ19" s="263"/>
      <c r="BA19" s="264"/>
      <c r="BB19" s="262" t="s">
        <v>134</v>
      </c>
      <c r="BC19" s="263"/>
      <c r="BD19" s="263"/>
      <c r="BE19" s="263"/>
      <c r="BF19" s="263"/>
      <c r="BG19" s="263"/>
      <c r="BH19" s="263"/>
      <c r="BI19" s="263"/>
      <c r="BJ19" s="263"/>
      <c r="BK19" s="263"/>
      <c r="BL19" s="264"/>
      <c r="BM19" s="255" t="s">
        <v>135</v>
      </c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61"/>
      <c r="CX19" s="262" t="s">
        <v>136</v>
      </c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9"/>
      <c r="EB19" s="255" t="s">
        <v>137</v>
      </c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</row>
    <row r="20" spans="1:161" ht="22.5" customHeight="1">
      <c r="A20" s="253" t="s">
        <v>138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4"/>
      <c r="AJ20" s="252" t="s">
        <v>139</v>
      </c>
      <c r="AK20" s="253"/>
      <c r="AL20" s="253"/>
      <c r="AM20" s="253"/>
      <c r="AN20" s="253"/>
      <c r="AO20" s="253"/>
      <c r="AP20" s="253"/>
      <c r="AQ20" s="265"/>
      <c r="AR20" s="266"/>
      <c r="AS20" s="266"/>
      <c r="AT20" s="266"/>
      <c r="AU20" s="266"/>
      <c r="AV20" s="266"/>
      <c r="AW20" s="266"/>
      <c r="AX20" s="266"/>
      <c r="AY20" s="266"/>
      <c r="AZ20" s="266"/>
      <c r="BA20" s="267"/>
      <c r="BB20" s="265"/>
      <c r="BC20" s="266"/>
      <c r="BD20" s="266"/>
      <c r="BE20" s="266"/>
      <c r="BF20" s="266"/>
      <c r="BG20" s="266"/>
      <c r="BH20" s="266"/>
      <c r="BI20" s="266"/>
      <c r="BJ20" s="266"/>
      <c r="BK20" s="266"/>
      <c r="BL20" s="267"/>
      <c r="BM20" s="258" t="s">
        <v>140</v>
      </c>
      <c r="BN20" s="259"/>
      <c r="BO20" s="259"/>
      <c r="BP20" s="259"/>
      <c r="BQ20" s="259"/>
      <c r="BR20" s="259"/>
      <c r="BS20" s="259"/>
      <c r="BT20" s="259"/>
      <c r="BU20" s="259"/>
      <c r="BV20" s="260"/>
      <c r="BW20" s="252" t="s">
        <v>141</v>
      </c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4"/>
      <c r="CJ20" s="252" t="s">
        <v>142</v>
      </c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70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2"/>
      <c r="EB20" s="252" t="s">
        <v>143</v>
      </c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4"/>
      <c r="EQ20" s="252" t="s">
        <v>144</v>
      </c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</row>
    <row r="21" spans="1:161" ht="9.75">
      <c r="A21" s="261">
        <v>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>
        <v>2</v>
      </c>
      <c r="AK21" s="248"/>
      <c r="AL21" s="248"/>
      <c r="AM21" s="248"/>
      <c r="AN21" s="248"/>
      <c r="AO21" s="248"/>
      <c r="AP21" s="248"/>
      <c r="AQ21" s="248">
        <v>3</v>
      </c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>
        <v>4</v>
      </c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>
        <v>5</v>
      </c>
      <c r="BN21" s="248"/>
      <c r="BO21" s="248"/>
      <c r="BP21" s="248"/>
      <c r="BQ21" s="248"/>
      <c r="BR21" s="248"/>
      <c r="BS21" s="248"/>
      <c r="BT21" s="248"/>
      <c r="BU21" s="248"/>
      <c r="BV21" s="248"/>
      <c r="BW21" s="248">
        <v>6</v>
      </c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>
        <v>7</v>
      </c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>
        <v>8</v>
      </c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>
        <v>9</v>
      </c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>
        <v>10</v>
      </c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55"/>
    </row>
    <row r="22" spans="1:161" ht="24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1"/>
      <c r="AJ22" s="242"/>
      <c r="AK22" s="243"/>
      <c r="AL22" s="243"/>
      <c r="AM22" s="243"/>
      <c r="AN22" s="243"/>
      <c r="AO22" s="243"/>
      <c r="AP22" s="244"/>
      <c r="AQ22" s="245"/>
      <c r="AR22" s="246"/>
      <c r="AS22" s="246"/>
      <c r="AT22" s="246"/>
      <c r="AU22" s="246"/>
      <c r="AV22" s="246"/>
      <c r="AW22" s="246"/>
      <c r="AX22" s="246"/>
      <c r="AY22" s="246"/>
      <c r="AZ22" s="246"/>
      <c r="BA22" s="247"/>
      <c r="BB22" s="245"/>
      <c r="BC22" s="246"/>
      <c r="BD22" s="246"/>
      <c r="BE22" s="246"/>
      <c r="BF22" s="246"/>
      <c r="BG22" s="246"/>
      <c r="BH22" s="246"/>
      <c r="BI22" s="246"/>
      <c r="BJ22" s="246"/>
      <c r="BK22" s="246"/>
      <c r="BL22" s="247"/>
      <c r="BM22" s="245"/>
      <c r="BN22" s="246"/>
      <c r="BO22" s="246"/>
      <c r="BP22" s="246"/>
      <c r="BQ22" s="246"/>
      <c r="BR22" s="246"/>
      <c r="BS22" s="246"/>
      <c r="BT22" s="246"/>
      <c r="BU22" s="246"/>
      <c r="BV22" s="247"/>
      <c r="BW22" s="245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7"/>
      <c r="CJ22" s="245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7"/>
      <c r="CX22" s="249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1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9"/>
    </row>
    <row r="23" spans="1:161" ht="15" customHeight="1">
      <c r="A23" s="237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8"/>
      <c r="AK23" s="238"/>
      <c r="AL23" s="238"/>
      <c r="AM23" s="238"/>
      <c r="AN23" s="238"/>
      <c r="AO23" s="238"/>
      <c r="AP23" s="238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9"/>
    </row>
    <row r="24" spans="1:161" ht="15" customHeight="1">
      <c r="A24" s="237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8"/>
      <c r="AK24" s="238"/>
      <c r="AL24" s="238"/>
      <c r="AM24" s="238"/>
      <c r="AN24" s="238"/>
      <c r="AO24" s="238"/>
      <c r="AP24" s="238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9"/>
    </row>
    <row r="25" spans="1:161" ht="15" customHeight="1">
      <c r="A25" s="237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8"/>
      <c r="AK25" s="238"/>
      <c r="AL25" s="238"/>
      <c r="AM25" s="238"/>
      <c r="AN25" s="238"/>
      <c r="AO25" s="238"/>
      <c r="AP25" s="238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9"/>
    </row>
    <row r="26" spans="1:161" ht="15" customHeight="1">
      <c r="A26" s="237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8"/>
      <c r="AK26" s="238"/>
      <c r="AL26" s="238"/>
      <c r="AM26" s="238"/>
      <c r="AN26" s="238"/>
      <c r="AO26" s="238"/>
      <c r="AP26" s="238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9"/>
    </row>
    <row r="27" spans="1:161" ht="15" customHeight="1">
      <c r="A27" s="237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8"/>
      <c r="AK27" s="238"/>
      <c r="AL27" s="238"/>
      <c r="AM27" s="238"/>
      <c r="AN27" s="238"/>
      <c r="AO27" s="238"/>
      <c r="AP27" s="238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9"/>
    </row>
    <row r="28" spans="1:161" ht="15" customHeight="1">
      <c r="A28" s="237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8"/>
      <c r="AK28" s="238"/>
      <c r="AL28" s="238"/>
      <c r="AM28" s="238"/>
      <c r="AN28" s="238"/>
      <c r="AO28" s="238"/>
      <c r="AP28" s="238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9"/>
    </row>
    <row r="29" spans="1:161" ht="15" customHeight="1">
      <c r="A29" s="237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8"/>
      <c r="AK29" s="238"/>
      <c r="AL29" s="238"/>
      <c r="AM29" s="238"/>
      <c r="AN29" s="238"/>
      <c r="AO29" s="238"/>
      <c r="AP29" s="238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9"/>
    </row>
    <row r="30" spans="1:161" ht="15" customHeight="1">
      <c r="A30" s="237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8"/>
      <c r="AK30" s="238"/>
      <c r="AL30" s="238"/>
      <c r="AM30" s="238"/>
      <c r="AN30" s="238"/>
      <c r="AO30" s="238"/>
      <c r="AP30" s="238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9"/>
    </row>
    <row r="31" spans="1:161" ht="15" customHeight="1">
      <c r="A31" s="237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8"/>
      <c r="AK31" s="238"/>
      <c r="AL31" s="238"/>
      <c r="AM31" s="238"/>
      <c r="AN31" s="238"/>
      <c r="AO31" s="238"/>
      <c r="AP31" s="238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9"/>
    </row>
    <row r="32" spans="1:161" ht="15" customHeight="1">
      <c r="A32" s="237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8"/>
      <c r="AK32" s="238"/>
      <c r="AL32" s="238"/>
      <c r="AM32" s="238"/>
      <c r="AN32" s="238"/>
      <c r="AO32" s="238"/>
      <c r="AP32" s="238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9"/>
    </row>
    <row r="33" spans="1:161" ht="15" customHeight="1">
      <c r="A33" s="237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8"/>
      <c r="AK33" s="238"/>
      <c r="AL33" s="238"/>
      <c r="AM33" s="238"/>
      <c r="AN33" s="238"/>
      <c r="AO33" s="238"/>
      <c r="AP33" s="238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9"/>
    </row>
    <row r="34" spans="1:161" ht="15" customHeight="1">
      <c r="A34" s="237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8"/>
      <c r="AK34" s="238"/>
      <c r="AL34" s="238"/>
      <c r="AM34" s="238"/>
      <c r="AN34" s="238"/>
      <c r="AO34" s="238"/>
      <c r="AP34" s="238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9"/>
    </row>
    <row r="35" spans="1:161" ht="15" customHeight="1">
      <c r="A35" s="237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8"/>
      <c r="AK35" s="238"/>
      <c r="AL35" s="238"/>
      <c r="AM35" s="238"/>
      <c r="AN35" s="238"/>
      <c r="AO35" s="238"/>
      <c r="AP35" s="238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9"/>
    </row>
    <row r="36" spans="1:161" ht="15" customHeight="1">
      <c r="A36" s="237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8"/>
      <c r="AK36" s="238"/>
      <c r="AL36" s="238"/>
      <c r="AM36" s="238"/>
      <c r="AN36" s="238"/>
      <c r="AO36" s="238"/>
      <c r="AP36" s="238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9"/>
    </row>
  </sheetData>
  <sheetProtection/>
  <mergeCells count="212">
    <mergeCell ref="DO4:EG4"/>
    <mergeCell ref="EH4:EL4"/>
    <mergeCell ref="DF2:DR2"/>
    <mergeCell ref="DS2:EE2"/>
    <mergeCell ref="EH2:FE2"/>
    <mergeCell ref="DS3:EE3"/>
    <mergeCell ref="EH3:FE3"/>
    <mergeCell ref="EM4:EO4"/>
    <mergeCell ref="DF4:DG4"/>
    <mergeCell ref="DH4:DK4"/>
    <mergeCell ref="EM6:FE6"/>
    <mergeCell ref="EM7:FE7"/>
    <mergeCell ref="BC8:BF8"/>
    <mergeCell ref="BJ8:CB8"/>
    <mergeCell ref="CC8:CG8"/>
    <mergeCell ref="CH8:CJ8"/>
    <mergeCell ref="EM8:FE8"/>
    <mergeCell ref="J9:U9"/>
    <mergeCell ref="V9:DW9"/>
    <mergeCell ref="EM9:FE9"/>
    <mergeCell ref="J10:AH10"/>
    <mergeCell ref="AI10:DW10"/>
    <mergeCell ref="EM10:FE10"/>
    <mergeCell ref="AL16:AO16"/>
    <mergeCell ref="BL16:BP16"/>
    <mergeCell ref="BQ16:BS16"/>
    <mergeCell ref="BT16:BY16"/>
    <mergeCell ref="BZ16:CO16"/>
    <mergeCell ref="R13:FE13"/>
    <mergeCell ref="CX19:EA20"/>
    <mergeCell ref="CP16:FE16"/>
    <mergeCell ref="J11:AL11"/>
    <mergeCell ref="AM11:DW11"/>
    <mergeCell ref="EM11:FE11"/>
    <mergeCell ref="A12:Q12"/>
    <mergeCell ref="R12:FE12"/>
    <mergeCell ref="A14:FE14"/>
    <mergeCell ref="A15:FE15"/>
    <mergeCell ref="A16:AK16"/>
    <mergeCell ref="A19:AP19"/>
    <mergeCell ref="AQ19:BA20"/>
    <mergeCell ref="BB19:BL20"/>
    <mergeCell ref="BM19:CW19"/>
    <mergeCell ref="A21:AI21"/>
    <mergeCell ref="AJ21:AP21"/>
    <mergeCell ref="AQ21:BA21"/>
    <mergeCell ref="BB21:BL21"/>
    <mergeCell ref="A20:AI20"/>
    <mergeCell ref="AJ20:AP20"/>
    <mergeCell ref="CJ20:CW20"/>
    <mergeCell ref="EB20:EP20"/>
    <mergeCell ref="EQ20:FE20"/>
    <mergeCell ref="EB21:EP21"/>
    <mergeCell ref="EQ21:FE21"/>
    <mergeCell ref="AS16:BK16"/>
    <mergeCell ref="CJ21:CW21"/>
    <mergeCell ref="EB19:FE19"/>
    <mergeCell ref="BM20:BV20"/>
    <mergeCell ref="BW20:CI20"/>
    <mergeCell ref="BM21:BV21"/>
    <mergeCell ref="BW21:CI21"/>
    <mergeCell ref="CJ23:CW23"/>
    <mergeCell ref="CX21:EA21"/>
    <mergeCell ref="BM22:BV22"/>
    <mergeCell ref="BW22:CI22"/>
    <mergeCell ref="BM23:BV23"/>
    <mergeCell ref="BW23:CI23"/>
    <mergeCell ref="CJ22:CW22"/>
    <mergeCell ref="CX22:EA22"/>
    <mergeCell ref="EB22:EP22"/>
    <mergeCell ref="EQ22:FE22"/>
    <mergeCell ref="A22:AI22"/>
    <mergeCell ref="AJ22:AP22"/>
    <mergeCell ref="AQ22:BA22"/>
    <mergeCell ref="BB22:BL22"/>
    <mergeCell ref="EB23:EP23"/>
    <mergeCell ref="EQ23:FE23"/>
    <mergeCell ref="EB24:EP24"/>
    <mergeCell ref="EQ24:FE24"/>
    <mergeCell ref="A23:AI23"/>
    <mergeCell ref="AJ23:AP23"/>
    <mergeCell ref="AQ23:BA23"/>
    <mergeCell ref="BB23:BL23"/>
    <mergeCell ref="CJ24:CW24"/>
    <mergeCell ref="A24:AI24"/>
    <mergeCell ref="AJ24:AP24"/>
    <mergeCell ref="AQ24:BA24"/>
    <mergeCell ref="BB24:BL24"/>
    <mergeCell ref="CJ25:CW25"/>
    <mergeCell ref="CX23:EA23"/>
    <mergeCell ref="BM24:BV24"/>
    <mergeCell ref="BW24:CI24"/>
    <mergeCell ref="CX24:EA24"/>
    <mergeCell ref="BM25:BV25"/>
    <mergeCell ref="BW25:CI25"/>
    <mergeCell ref="BM26:BV26"/>
    <mergeCell ref="BW26:CI26"/>
    <mergeCell ref="CX25:EA25"/>
    <mergeCell ref="EB25:EP25"/>
    <mergeCell ref="EQ25:FE25"/>
    <mergeCell ref="A25:AI25"/>
    <mergeCell ref="AJ25:AP25"/>
    <mergeCell ref="AQ25:BA25"/>
    <mergeCell ref="BB25:BL25"/>
    <mergeCell ref="EB26:EP26"/>
    <mergeCell ref="EQ26:FE26"/>
    <mergeCell ref="EB27:EP27"/>
    <mergeCell ref="EQ27:FE27"/>
    <mergeCell ref="A26:AI26"/>
    <mergeCell ref="AJ26:AP26"/>
    <mergeCell ref="AQ26:BA26"/>
    <mergeCell ref="BB26:BL26"/>
    <mergeCell ref="CJ27:CW27"/>
    <mergeCell ref="A27:AI27"/>
    <mergeCell ref="AJ27:AP27"/>
    <mergeCell ref="AQ27:BA27"/>
    <mergeCell ref="BB27:BL27"/>
    <mergeCell ref="CJ28:CW28"/>
    <mergeCell ref="CX26:EA26"/>
    <mergeCell ref="BM27:BV27"/>
    <mergeCell ref="BW27:CI27"/>
    <mergeCell ref="CJ26:CW26"/>
    <mergeCell ref="CX27:EA27"/>
    <mergeCell ref="BM28:BV28"/>
    <mergeCell ref="BW28:CI28"/>
    <mergeCell ref="BM29:BV29"/>
    <mergeCell ref="BW29:CI29"/>
    <mergeCell ref="CX28:EA28"/>
    <mergeCell ref="EB28:EP28"/>
    <mergeCell ref="EQ28:FE28"/>
    <mergeCell ref="A28:AI28"/>
    <mergeCell ref="AJ28:AP28"/>
    <mergeCell ref="AQ28:BA28"/>
    <mergeCell ref="BB28:BL28"/>
    <mergeCell ref="EB29:EP29"/>
    <mergeCell ref="EQ29:FE29"/>
    <mergeCell ref="EB30:EP30"/>
    <mergeCell ref="EQ30:FE30"/>
    <mergeCell ref="A29:AI29"/>
    <mergeCell ref="AJ29:AP29"/>
    <mergeCell ref="AQ29:BA29"/>
    <mergeCell ref="BB29:BL29"/>
    <mergeCell ref="CJ30:CW30"/>
    <mergeCell ref="A30:AI30"/>
    <mergeCell ref="AJ30:AP30"/>
    <mergeCell ref="EB32:EP32"/>
    <mergeCell ref="AQ30:BA30"/>
    <mergeCell ref="BB30:BL30"/>
    <mergeCell ref="CJ31:CW31"/>
    <mergeCell ref="CX29:EA29"/>
    <mergeCell ref="BM30:BV30"/>
    <mergeCell ref="BW30:CI30"/>
    <mergeCell ref="CJ29:CW29"/>
    <mergeCell ref="CX30:EA30"/>
    <mergeCell ref="BM31:BV31"/>
    <mergeCell ref="CX31:EA31"/>
    <mergeCell ref="EB31:EP31"/>
    <mergeCell ref="EQ31:FE31"/>
    <mergeCell ref="A31:AI31"/>
    <mergeCell ref="AJ31:AP31"/>
    <mergeCell ref="AQ31:BA31"/>
    <mergeCell ref="BB31:BL31"/>
    <mergeCell ref="BW31:CI31"/>
    <mergeCell ref="EQ32:FE32"/>
    <mergeCell ref="EB33:EP33"/>
    <mergeCell ref="EQ33:FE33"/>
    <mergeCell ref="A32:AI32"/>
    <mergeCell ref="AJ32:AP32"/>
    <mergeCell ref="AQ32:BA32"/>
    <mergeCell ref="BB32:BL32"/>
    <mergeCell ref="CJ33:CW33"/>
    <mergeCell ref="A33:AI33"/>
    <mergeCell ref="AJ33:AP33"/>
    <mergeCell ref="AQ33:BA33"/>
    <mergeCell ref="BB33:BL33"/>
    <mergeCell ref="CJ34:CW34"/>
    <mergeCell ref="CX32:EA32"/>
    <mergeCell ref="BM33:BV33"/>
    <mergeCell ref="BW33:CI33"/>
    <mergeCell ref="CJ32:CW32"/>
    <mergeCell ref="BM32:BV32"/>
    <mergeCell ref="BW32:CI32"/>
    <mergeCell ref="CJ35:CW35"/>
    <mergeCell ref="CX33:EA33"/>
    <mergeCell ref="BM34:BV34"/>
    <mergeCell ref="BW34:CI34"/>
    <mergeCell ref="BM35:BV35"/>
    <mergeCell ref="BW35:CI35"/>
    <mergeCell ref="EB34:EP34"/>
    <mergeCell ref="EQ34:FE34"/>
    <mergeCell ref="EQ36:FE36"/>
    <mergeCell ref="CX35:EA35"/>
    <mergeCell ref="EB35:EP35"/>
    <mergeCell ref="EQ35:FE35"/>
    <mergeCell ref="A35:AI35"/>
    <mergeCell ref="AJ35:AP35"/>
    <mergeCell ref="AQ35:BA35"/>
    <mergeCell ref="BB35:BL35"/>
    <mergeCell ref="CJ36:CW36"/>
    <mergeCell ref="CX34:EA34"/>
    <mergeCell ref="A34:AI34"/>
    <mergeCell ref="AJ34:AP34"/>
    <mergeCell ref="AQ34:BA34"/>
    <mergeCell ref="BB34:BL34"/>
    <mergeCell ref="BM36:BV36"/>
    <mergeCell ref="BW36:CI36"/>
    <mergeCell ref="CX36:EA36"/>
    <mergeCell ref="EB36:EP36"/>
    <mergeCell ref="A36:AI36"/>
    <mergeCell ref="AJ36:AP36"/>
    <mergeCell ref="AQ36:BA36"/>
    <mergeCell ref="BB36:BL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FE37"/>
  <sheetViews>
    <sheetView view="pageBreakPreview" zoomScaleSheetLayoutView="100" zoomScalePageLayoutView="0" workbookViewId="0" topLeftCell="A1">
      <selection activeCell="CL21" sqref="CL21:EZ21"/>
    </sheetView>
  </sheetViews>
  <sheetFormatPr defaultColWidth="0.85546875" defaultRowHeight="15"/>
  <cols>
    <col min="1" max="18" width="0.85546875" style="102" customWidth="1"/>
    <col min="19" max="19" width="2.421875" style="102" customWidth="1"/>
    <col min="20" max="16384" width="0.85546875" style="102" customWidth="1"/>
  </cols>
  <sheetData>
    <row r="1" ht="9.75">
      <c r="FE1" s="106" t="s">
        <v>145</v>
      </c>
    </row>
    <row r="2" ht="3" customHeight="1">
      <c r="FE2" s="106"/>
    </row>
    <row r="3" spans="1:161" ht="9.75">
      <c r="A3" s="257" t="s">
        <v>132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61"/>
      <c r="AQ3" s="262" t="s">
        <v>133</v>
      </c>
      <c r="AR3" s="263"/>
      <c r="AS3" s="263"/>
      <c r="AT3" s="263"/>
      <c r="AU3" s="263"/>
      <c r="AV3" s="263"/>
      <c r="AW3" s="263"/>
      <c r="AX3" s="263"/>
      <c r="AY3" s="263"/>
      <c r="AZ3" s="263"/>
      <c r="BA3" s="264"/>
      <c r="BB3" s="262" t="s">
        <v>134</v>
      </c>
      <c r="BC3" s="263"/>
      <c r="BD3" s="263"/>
      <c r="BE3" s="263"/>
      <c r="BF3" s="263"/>
      <c r="BG3" s="263"/>
      <c r="BH3" s="263"/>
      <c r="BI3" s="263"/>
      <c r="BJ3" s="263"/>
      <c r="BK3" s="263"/>
      <c r="BL3" s="264"/>
      <c r="BM3" s="255" t="s">
        <v>135</v>
      </c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61"/>
      <c r="CX3" s="262" t="s">
        <v>136</v>
      </c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9"/>
      <c r="EB3" s="255" t="s">
        <v>137</v>
      </c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</row>
    <row r="4" spans="1:161" ht="22.5" customHeight="1">
      <c r="A4" s="253" t="s">
        <v>138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4"/>
      <c r="AJ4" s="252" t="s">
        <v>139</v>
      </c>
      <c r="AK4" s="253"/>
      <c r="AL4" s="253"/>
      <c r="AM4" s="253"/>
      <c r="AN4" s="253"/>
      <c r="AO4" s="253"/>
      <c r="AP4" s="253"/>
      <c r="AQ4" s="265"/>
      <c r="AR4" s="266"/>
      <c r="AS4" s="266"/>
      <c r="AT4" s="266"/>
      <c r="AU4" s="266"/>
      <c r="AV4" s="266"/>
      <c r="AW4" s="266"/>
      <c r="AX4" s="266"/>
      <c r="AY4" s="266"/>
      <c r="AZ4" s="266"/>
      <c r="BA4" s="267"/>
      <c r="BB4" s="265"/>
      <c r="BC4" s="266"/>
      <c r="BD4" s="266"/>
      <c r="BE4" s="266"/>
      <c r="BF4" s="266"/>
      <c r="BG4" s="266"/>
      <c r="BH4" s="266"/>
      <c r="BI4" s="266"/>
      <c r="BJ4" s="266"/>
      <c r="BK4" s="266"/>
      <c r="BL4" s="267"/>
      <c r="BM4" s="258" t="s">
        <v>140</v>
      </c>
      <c r="BN4" s="259"/>
      <c r="BO4" s="259"/>
      <c r="BP4" s="259"/>
      <c r="BQ4" s="259"/>
      <c r="BR4" s="259"/>
      <c r="BS4" s="259"/>
      <c r="BT4" s="259"/>
      <c r="BU4" s="259"/>
      <c r="BV4" s="260"/>
      <c r="BW4" s="252" t="s">
        <v>141</v>
      </c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4"/>
      <c r="CJ4" s="252" t="s">
        <v>142</v>
      </c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70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2"/>
      <c r="EB4" s="252" t="s">
        <v>143</v>
      </c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4"/>
      <c r="EQ4" s="252" t="s">
        <v>144</v>
      </c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</row>
    <row r="5" spans="1:161" ht="9.75">
      <c r="A5" s="261">
        <v>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>
        <v>2</v>
      </c>
      <c r="AK5" s="248"/>
      <c r="AL5" s="248"/>
      <c r="AM5" s="248"/>
      <c r="AN5" s="248"/>
      <c r="AO5" s="248"/>
      <c r="AP5" s="248"/>
      <c r="AQ5" s="248">
        <v>3</v>
      </c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>
        <v>4</v>
      </c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>
        <v>5</v>
      </c>
      <c r="BN5" s="248"/>
      <c r="BO5" s="248"/>
      <c r="BP5" s="248"/>
      <c r="BQ5" s="248"/>
      <c r="BR5" s="248"/>
      <c r="BS5" s="248"/>
      <c r="BT5" s="248"/>
      <c r="BU5" s="248"/>
      <c r="BV5" s="248"/>
      <c r="BW5" s="248">
        <v>6</v>
      </c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>
        <v>7</v>
      </c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>
        <v>8</v>
      </c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>
        <v>9</v>
      </c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>
        <v>10</v>
      </c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55"/>
    </row>
    <row r="6" spans="1:161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2"/>
      <c r="AK6" s="312"/>
      <c r="AL6" s="312"/>
      <c r="AM6" s="312"/>
      <c r="AN6" s="312"/>
      <c r="AO6" s="312"/>
      <c r="AP6" s="312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9"/>
    </row>
    <row r="7" spans="1:161" ht="1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2"/>
      <c r="AK7" s="312"/>
      <c r="AL7" s="312"/>
      <c r="AM7" s="312"/>
      <c r="AN7" s="312"/>
      <c r="AO7" s="312"/>
      <c r="AP7" s="312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9"/>
    </row>
    <row r="8" spans="1:161" ht="15" customHeight="1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2"/>
      <c r="AK8" s="312"/>
      <c r="AL8" s="312"/>
      <c r="AM8" s="312"/>
      <c r="AN8" s="312"/>
      <c r="AO8" s="312"/>
      <c r="AP8" s="312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9"/>
    </row>
    <row r="9" spans="1:161" ht="15" customHeight="1">
      <c r="A9" s="310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2"/>
      <c r="AK9" s="312"/>
      <c r="AL9" s="312"/>
      <c r="AM9" s="312"/>
      <c r="AN9" s="312"/>
      <c r="AO9" s="312"/>
      <c r="AP9" s="312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9"/>
    </row>
    <row r="10" spans="1:161" ht="1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2"/>
      <c r="AK10" s="312"/>
      <c r="AL10" s="312"/>
      <c r="AM10" s="312"/>
      <c r="AN10" s="312"/>
      <c r="AO10" s="312"/>
      <c r="AP10" s="312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9"/>
    </row>
    <row r="11" spans="1:161" ht="15" customHeight="1">
      <c r="A11" s="31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2"/>
      <c r="AK11" s="312"/>
      <c r="AL11" s="312"/>
      <c r="AM11" s="312"/>
      <c r="AN11" s="312"/>
      <c r="AO11" s="312"/>
      <c r="AP11" s="312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9"/>
    </row>
    <row r="12" spans="1:161" ht="15" customHeight="1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2"/>
      <c r="AK12" s="312"/>
      <c r="AL12" s="312"/>
      <c r="AM12" s="312"/>
      <c r="AN12" s="312"/>
      <c r="AO12" s="312"/>
      <c r="AP12" s="312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9"/>
    </row>
    <row r="13" spans="1:161" ht="15" customHeight="1">
      <c r="A13" s="310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2"/>
      <c r="AK13" s="312"/>
      <c r="AL13" s="312"/>
      <c r="AM13" s="312"/>
      <c r="AN13" s="312"/>
      <c r="AO13" s="312"/>
      <c r="AP13" s="312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9"/>
    </row>
    <row r="14" spans="1:161" ht="15" customHeight="1">
      <c r="A14" s="31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2"/>
      <c r="AK14" s="312"/>
      <c r="AL14" s="312"/>
      <c r="AM14" s="312"/>
      <c r="AN14" s="312"/>
      <c r="AO14" s="312"/>
      <c r="AP14" s="312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9"/>
    </row>
    <row r="15" spans="1:161" ht="15" customHeight="1">
      <c r="A15" s="310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2"/>
      <c r="AK15" s="312"/>
      <c r="AL15" s="312"/>
      <c r="AM15" s="312"/>
      <c r="AN15" s="312"/>
      <c r="AO15" s="312"/>
      <c r="AP15" s="312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9"/>
    </row>
    <row r="16" spans="1:161" ht="15" customHeight="1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2"/>
      <c r="AK16" s="312"/>
      <c r="AL16" s="312"/>
      <c r="AM16" s="312"/>
      <c r="AN16" s="312"/>
      <c r="AO16" s="312"/>
      <c r="AP16" s="312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9"/>
    </row>
    <row r="17" spans="1:161" ht="15" customHeight="1">
      <c r="A17" s="310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2"/>
      <c r="AK17" s="312"/>
      <c r="AL17" s="312"/>
      <c r="AM17" s="312"/>
      <c r="AN17" s="312"/>
      <c r="AO17" s="312"/>
      <c r="AP17" s="312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9"/>
    </row>
    <row r="18" spans="1:161" ht="15" customHeight="1">
      <c r="A18" s="310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2"/>
      <c r="AK18" s="312"/>
      <c r="AL18" s="312"/>
      <c r="AM18" s="312"/>
      <c r="AN18" s="312"/>
      <c r="AO18" s="312"/>
      <c r="AP18" s="312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9"/>
    </row>
    <row r="19" spans="86:101" ht="15" customHeight="1">
      <c r="CH19" s="106" t="s">
        <v>146</v>
      </c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</row>
    <row r="20" ht="10.5" thickBot="1"/>
    <row r="21" spans="1:161" ht="27" customHeight="1" thickBot="1" thickTop="1">
      <c r="A21" s="102" t="s">
        <v>147</v>
      </c>
      <c r="BM21" s="307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9"/>
      <c r="CK21" s="110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E21" s="106" t="s">
        <v>148</v>
      </c>
    </row>
    <row r="22" spans="90:156" s="104" customFormat="1" ht="9" thickTop="1">
      <c r="CL22" s="285" t="s">
        <v>149</v>
      </c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</row>
    <row r="23" spans="1:161" ht="15.75" customHeight="1">
      <c r="A23" s="102" t="s">
        <v>150</v>
      </c>
      <c r="T23" s="305" t="s">
        <v>154</v>
      </c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5"/>
      <c r="DS23" s="305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</row>
    <row r="24" spans="1:161" ht="18.75" customHeight="1">
      <c r="A24" s="305" t="s">
        <v>155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305"/>
      <c r="EW24" s="305"/>
      <c r="EX24" s="305"/>
      <c r="EY24" s="305"/>
      <c r="EZ24" s="305"/>
      <c r="FA24" s="305"/>
      <c r="FB24" s="305"/>
      <c r="FC24" s="305"/>
      <c r="FD24" s="305"/>
      <c r="FE24" s="305"/>
    </row>
    <row r="25" spans="1:161" ht="18.75" customHeight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</row>
    <row r="27" spans="1:104" ht="9.75">
      <c r="A27" s="102" t="s">
        <v>151</v>
      </c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</row>
    <row r="28" spans="24:104" ht="9.75">
      <c r="X28" s="303" t="s">
        <v>152</v>
      </c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105"/>
      <c r="BE28" s="105"/>
      <c r="BF28" s="301" t="s">
        <v>113</v>
      </c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105"/>
      <c r="BT28" s="105"/>
      <c r="BU28" s="301" t="s">
        <v>33</v>
      </c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</row>
    <row r="29" spans="1:104" ht="18.75" customHeight="1">
      <c r="A29" s="102" t="s">
        <v>153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</row>
    <row r="30" spans="24:104" ht="9.75">
      <c r="X30" s="301" t="s">
        <v>152</v>
      </c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105"/>
      <c r="BE30" s="105"/>
      <c r="BF30" s="301" t="s">
        <v>113</v>
      </c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105"/>
      <c r="BT30" s="105"/>
      <c r="BU30" s="301" t="s">
        <v>33</v>
      </c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</row>
    <row r="31" spans="24:104" ht="9.75"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</row>
    <row r="32" spans="24:104" ht="9.75">
      <c r="X32" s="301" t="s">
        <v>152</v>
      </c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105"/>
      <c r="BE32" s="105"/>
      <c r="BF32" s="301" t="s">
        <v>113</v>
      </c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105"/>
      <c r="BT32" s="105"/>
      <c r="BU32" s="301" t="s">
        <v>33</v>
      </c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</row>
    <row r="33" spans="24:104" ht="9.75"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</row>
    <row r="34" spans="24:104" ht="9.75">
      <c r="X34" s="301" t="s">
        <v>152</v>
      </c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105"/>
      <c r="BE34" s="105"/>
      <c r="BF34" s="301" t="s">
        <v>113</v>
      </c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105"/>
      <c r="BT34" s="105"/>
      <c r="BU34" s="301" t="s">
        <v>33</v>
      </c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</row>
    <row r="35" spans="24:104" ht="9.75"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</row>
    <row r="36" spans="24:104" ht="9.75">
      <c r="X36" s="301" t="s">
        <v>152</v>
      </c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105"/>
      <c r="BE36" s="105"/>
      <c r="BF36" s="301" t="s">
        <v>113</v>
      </c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105"/>
      <c r="BT36" s="105"/>
      <c r="BU36" s="301" t="s">
        <v>33</v>
      </c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</row>
    <row r="37" spans="1:38" ht="12.75" customHeight="1">
      <c r="A37" s="282" t="s">
        <v>114</v>
      </c>
      <c r="B37" s="282"/>
      <c r="C37" s="281"/>
      <c r="D37" s="281"/>
      <c r="E37" s="281"/>
      <c r="F37" s="281"/>
      <c r="G37" s="102" t="s">
        <v>114</v>
      </c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82">
        <v>200</v>
      </c>
      <c r="AD37" s="282"/>
      <c r="AE37" s="282"/>
      <c r="AF37" s="282"/>
      <c r="AG37" s="282"/>
      <c r="AH37" s="283"/>
      <c r="AI37" s="283"/>
      <c r="AJ37" s="283"/>
      <c r="AL37" s="102" t="s">
        <v>115</v>
      </c>
    </row>
    <row r="38" ht="3" customHeight="1"/>
  </sheetData>
  <sheetProtection/>
  <mergeCells count="195">
    <mergeCell ref="AQ3:BA4"/>
    <mergeCell ref="BB3:BL4"/>
    <mergeCell ref="BM3:CW3"/>
    <mergeCell ref="CX3:EA4"/>
    <mergeCell ref="EB3:FE3"/>
    <mergeCell ref="A4:AI4"/>
    <mergeCell ref="AJ4:AP4"/>
    <mergeCell ref="BM4:BV4"/>
    <mergeCell ref="BW4:CI4"/>
    <mergeCell ref="CJ4:CW4"/>
    <mergeCell ref="EB4:EP4"/>
    <mergeCell ref="EQ4:FE4"/>
    <mergeCell ref="A3:AP3"/>
    <mergeCell ref="BM5:BV5"/>
    <mergeCell ref="BW5:CI5"/>
    <mergeCell ref="CJ5:CW5"/>
    <mergeCell ref="CX5:EA5"/>
    <mergeCell ref="A5:AI5"/>
    <mergeCell ref="AJ5:AP5"/>
    <mergeCell ref="AQ5:BA5"/>
    <mergeCell ref="BB5:BL5"/>
    <mergeCell ref="EB5:EP5"/>
    <mergeCell ref="EQ5:FE5"/>
    <mergeCell ref="A6:AI6"/>
    <mergeCell ref="AJ6:AP6"/>
    <mergeCell ref="AQ6:BA6"/>
    <mergeCell ref="BB6:BL6"/>
    <mergeCell ref="BM6:BV6"/>
    <mergeCell ref="BW6:CI6"/>
    <mergeCell ref="CJ6:CW6"/>
    <mergeCell ref="CX6:EA6"/>
    <mergeCell ref="EB6:EP6"/>
    <mergeCell ref="EQ6:FE6"/>
    <mergeCell ref="A7:AI7"/>
    <mergeCell ref="AJ7:AP7"/>
    <mergeCell ref="AQ7:BA7"/>
    <mergeCell ref="BB7:BL7"/>
    <mergeCell ref="BM7:BV7"/>
    <mergeCell ref="BW7:CI7"/>
    <mergeCell ref="CJ7:CW7"/>
    <mergeCell ref="CX7:EA7"/>
    <mergeCell ref="EB7:EP7"/>
    <mergeCell ref="EQ7:FE7"/>
    <mergeCell ref="A8:AI8"/>
    <mergeCell ref="AJ8:AP8"/>
    <mergeCell ref="AQ8:BA8"/>
    <mergeCell ref="BB8:BL8"/>
    <mergeCell ref="BM8:BV8"/>
    <mergeCell ref="BW8:CI8"/>
    <mergeCell ref="CJ8:CW8"/>
    <mergeCell ref="CX8:EA8"/>
    <mergeCell ref="EB8:EP8"/>
    <mergeCell ref="EQ8:FE8"/>
    <mergeCell ref="A9:AI9"/>
    <mergeCell ref="AJ9:AP9"/>
    <mergeCell ref="AQ9:BA9"/>
    <mergeCell ref="BB9:BL9"/>
    <mergeCell ref="BM9:BV9"/>
    <mergeCell ref="BW9:CI9"/>
    <mergeCell ref="CJ9:CW9"/>
    <mergeCell ref="CX9:EA9"/>
    <mergeCell ref="EB9:EP9"/>
    <mergeCell ref="EQ9:FE9"/>
    <mergeCell ref="A10:AI10"/>
    <mergeCell ref="AJ10:AP10"/>
    <mergeCell ref="AQ10:BA10"/>
    <mergeCell ref="BB10:BL10"/>
    <mergeCell ref="BM10:BV10"/>
    <mergeCell ref="BW10:CI10"/>
    <mergeCell ref="CJ10:CW10"/>
    <mergeCell ref="CX10:EA10"/>
    <mergeCell ref="EB10:EP10"/>
    <mergeCell ref="EQ10:FE10"/>
    <mergeCell ref="A11:AI11"/>
    <mergeCell ref="AJ11:AP11"/>
    <mergeCell ref="AQ11:BA11"/>
    <mergeCell ref="BB11:BL11"/>
    <mergeCell ref="BM11:BV11"/>
    <mergeCell ref="BW11:CI11"/>
    <mergeCell ref="CJ11:CW11"/>
    <mergeCell ref="CX11:EA11"/>
    <mergeCell ref="EB11:EP11"/>
    <mergeCell ref="EQ11:FE11"/>
    <mergeCell ref="A12:AI12"/>
    <mergeCell ref="AJ12:AP12"/>
    <mergeCell ref="AQ12:BA12"/>
    <mergeCell ref="BB12:BL12"/>
    <mergeCell ref="BM12:BV12"/>
    <mergeCell ref="BW12:CI12"/>
    <mergeCell ref="CJ12:CW12"/>
    <mergeCell ref="CX12:EA12"/>
    <mergeCell ref="EB12:EP12"/>
    <mergeCell ref="EQ12:FE12"/>
    <mergeCell ref="A13:AI13"/>
    <mergeCell ref="AJ13:AP13"/>
    <mergeCell ref="AQ13:BA13"/>
    <mergeCell ref="BB13:BL13"/>
    <mergeCell ref="BM13:BV13"/>
    <mergeCell ref="BW13:CI13"/>
    <mergeCell ref="CJ13:CW13"/>
    <mergeCell ref="CX13:EA13"/>
    <mergeCell ref="EB13:EP13"/>
    <mergeCell ref="EQ13:FE13"/>
    <mergeCell ref="A14:AI14"/>
    <mergeCell ref="AJ14:AP14"/>
    <mergeCell ref="AQ14:BA14"/>
    <mergeCell ref="BB14:BL14"/>
    <mergeCell ref="BM14:BV14"/>
    <mergeCell ref="BW14:CI14"/>
    <mergeCell ref="CJ14:CW14"/>
    <mergeCell ref="CX14:EA14"/>
    <mergeCell ref="EB14:EP14"/>
    <mergeCell ref="EQ14:FE14"/>
    <mergeCell ref="A15:AI15"/>
    <mergeCell ref="AJ15:AP15"/>
    <mergeCell ref="AQ15:BA15"/>
    <mergeCell ref="BB15:BL15"/>
    <mergeCell ref="BM15:BV15"/>
    <mergeCell ref="BW15:CI15"/>
    <mergeCell ref="CJ15:CW15"/>
    <mergeCell ref="CX15:EA15"/>
    <mergeCell ref="EB15:EP15"/>
    <mergeCell ref="EQ15:FE15"/>
    <mergeCell ref="A16:AI16"/>
    <mergeCell ref="AJ16:AP16"/>
    <mergeCell ref="AQ16:BA16"/>
    <mergeCell ref="BB16:BL16"/>
    <mergeCell ref="BM16:BV16"/>
    <mergeCell ref="BW16:CI16"/>
    <mergeCell ref="CJ16:CW16"/>
    <mergeCell ref="CX16:EA16"/>
    <mergeCell ref="EB16:EP16"/>
    <mergeCell ref="EQ16:FE16"/>
    <mergeCell ref="A17:AI17"/>
    <mergeCell ref="AJ17:AP17"/>
    <mergeCell ref="AQ17:BA17"/>
    <mergeCell ref="BB17:BL17"/>
    <mergeCell ref="BM17:BV17"/>
    <mergeCell ref="BW17:CI17"/>
    <mergeCell ref="CJ17:CW17"/>
    <mergeCell ref="CX17:EA17"/>
    <mergeCell ref="EB17:EP17"/>
    <mergeCell ref="EQ17:FE17"/>
    <mergeCell ref="A18:AI18"/>
    <mergeCell ref="AJ18:AP18"/>
    <mergeCell ref="AQ18:BA18"/>
    <mergeCell ref="BB18:BL18"/>
    <mergeCell ref="BM18:BV18"/>
    <mergeCell ref="BW18:CI18"/>
    <mergeCell ref="CJ18:CW18"/>
    <mergeCell ref="CX18:EA18"/>
    <mergeCell ref="CL22:EZ22"/>
    <mergeCell ref="T23:FE23"/>
    <mergeCell ref="A24:FE24"/>
    <mergeCell ref="A25:FE25"/>
    <mergeCell ref="EB18:EP18"/>
    <mergeCell ref="EQ18:FE18"/>
    <mergeCell ref="CJ19:CW19"/>
    <mergeCell ref="BM21:CI21"/>
    <mergeCell ref="CL21:EZ21"/>
    <mergeCell ref="X27:BC27"/>
    <mergeCell ref="BF27:BR27"/>
    <mergeCell ref="BU27:CZ27"/>
    <mergeCell ref="X28:BC28"/>
    <mergeCell ref="BF28:BR28"/>
    <mergeCell ref="BU28:CZ28"/>
    <mergeCell ref="X29:BC29"/>
    <mergeCell ref="BF29:BR29"/>
    <mergeCell ref="BU29:CZ29"/>
    <mergeCell ref="X30:BC30"/>
    <mergeCell ref="BF30:BR30"/>
    <mergeCell ref="BU30:CZ30"/>
    <mergeCell ref="BU34:CZ34"/>
    <mergeCell ref="X31:BC31"/>
    <mergeCell ref="BF31:BR31"/>
    <mergeCell ref="BU31:CZ31"/>
    <mergeCell ref="X32:BC32"/>
    <mergeCell ref="BF32:BR32"/>
    <mergeCell ref="BU32:CZ32"/>
    <mergeCell ref="BF35:BR35"/>
    <mergeCell ref="BU35:CZ35"/>
    <mergeCell ref="X36:BC36"/>
    <mergeCell ref="BF36:BR36"/>
    <mergeCell ref="BU36:CZ36"/>
    <mergeCell ref="X33:BC33"/>
    <mergeCell ref="BF33:BR33"/>
    <mergeCell ref="BU33:CZ33"/>
    <mergeCell ref="X34:BC34"/>
    <mergeCell ref="BF34:BR34"/>
    <mergeCell ref="AH37:AJ37"/>
    <mergeCell ref="A37:B37"/>
    <mergeCell ref="C37:F37"/>
    <mergeCell ref="J37:AB37"/>
    <mergeCell ref="AC37:AG37"/>
    <mergeCell ref="X35:BC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/>
  <dimension ref="B3:D6"/>
  <sheetViews>
    <sheetView zoomScalePageLayoutView="0" workbookViewId="0" topLeftCell="A1">
      <selection activeCell="L43" sqref="L43"/>
    </sheetView>
  </sheetViews>
  <sheetFormatPr defaultColWidth="9.140625" defaultRowHeight="15"/>
  <cols>
    <col min="3" max="3" width="15.8515625" style="0" customWidth="1"/>
  </cols>
  <sheetData>
    <row r="3" spans="2:4" ht="14.25">
      <c r="B3" s="90" t="s">
        <v>96</v>
      </c>
      <c r="C3" s="90" t="s">
        <v>107</v>
      </c>
      <c r="D3" s="90" t="s">
        <v>108</v>
      </c>
    </row>
    <row r="4" ht="14.25">
      <c r="D4" s="89">
        <f>C4*B4</f>
        <v>0</v>
      </c>
    </row>
    <row r="5" spans="2:4" ht="14.25">
      <c r="B5" s="89">
        <f>D5/C5</f>
        <v>84.90566037735849</v>
      </c>
      <c r="C5">
        <v>106</v>
      </c>
      <c r="D5">
        <v>9000</v>
      </c>
    </row>
    <row r="6" ht="14.25">
      <c r="C6" s="89" t="e">
        <f>D6/B6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3" tint="0.39998000860214233"/>
    <outlinePr summaryRight="0"/>
  </sheetPr>
  <dimension ref="A3:CW90"/>
  <sheetViews>
    <sheetView view="pageBreakPreview" zoomScale="70" zoomScaleNormal="85" zoomScaleSheetLayoutView="70" zoomScalePageLayoutView="0" workbookViewId="0" topLeftCell="A1">
      <pane xSplit="5" ySplit="5" topLeftCell="F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E90"/>
    </sheetView>
  </sheetViews>
  <sheetFormatPr defaultColWidth="9.140625" defaultRowHeight="15" outlineLevelCol="1"/>
  <cols>
    <col min="1" max="1" width="22.7109375" style="4" customWidth="1"/>
    <col min="2" max="2" width="13.00390625" style="4" customWidth="1"/>
    <col min="3" max="3" width="8.57421875" style="4" customWidth="1"/>
    <col min="4" max="4" width="8.140625" style="4" customWidth="1"/>
    <col min="5" max="5" width="13.28125" style="4" customWidth="1"/>
    <col min="6" max="6" width="12.8515625" style="4" customWidth="1" outlineLevel="1"/>
    <col min="7" max="7" width="11.00390625" style="4" customWidth="1" outlineLevel="1"/>
    <col min="8" max="8" width="12.00390625" style="4" customWidth="1" outlineLevel="1"/>
    <col min="9" max="9" width="8.28125" style="4" customWidth="1" outlineLevel="1"/>
    <col min="10" max="10" width="10.421875" style="4" customWidth="1" outlineLevel="1"/>
    <col min="11" max="13" width="7.7109375" style="4" customWidth="1" outlineLevel="1"/>
    <col min="14" max="14" width="13.00390625" style="4" customWidth="1" outlineLevel="1"/>
    <col min="15" max="15" width="11.8515625" style="4" customWidth="1" outlineLevel="1"/>
    <col min="16" max="16" width="13.421875" style="4" customWidth="1" outlineLevel="1"/>
    <col min="17" max="18" width="7.7109375" style="4" customWidth="1" outlineLevel="1"/>
    <col min="19" max="19" width="12.57421875" style="4" customWidth="1" outlineLevel="1"/>
    <col min="20" max="20" width="13.28125" style="4" customWidth="1" outlineLevel="1"/>
    <col min="21" max="21" width="12.8515625" style="4" customWidth="1" outlineLevel="1"/>
    <col min="22" max="22" width="12.57421875" style="4" customWidth="1" outlineLevel="1"/>
    <col min="23" max="23" width="15.57421875" style="4" customWidth="1" outlineLevel="1"/>
    <col min="24" max="25" width="7.7109375" style="4" customWidth="1" outlineLevel="1"/>
    <col min="26" max="26" width="12.57421875" style="4" customWidth="1" outlineLevel="1"/>
    <col min="27" max="27" width="13.00390625" style="4" customWidth="1" outlineLevel="1"/>
    <col min="28" max="28" width="10.421875" style="4" customWidth="1" outlineLevel="1"/>
    <col min="29" max="32" width="7.7109375" style="4" customWidth="1" outlineLevel="1"/>
    <col min="33" max="33" width="8.8515625" style="4" customWidth="1" outlineLevel="1"/>
    <col min="34" max="36" width="7.7109375" style="4" customWidth="1" outlineLevel="1"/>
    <col min="37" max="37" width="13.140625" style="4" customWidth="1"/>
    <col min="38" max="47" width="8.140625" style="4" customWidth="1" outlineLevel="1"/>
    <col min="48" max="48" width="12.00390625" style="4" customWidth="1" outlineLevel="1"/>
    <col min="49" max="49" width="9.28125" style="4" customWidth="1" outlineLevel="1"/>
    <col min="50" max="68" width="8.140625" style="4" customWidth="1" outlineLevel="1"/>
    <col min="69" max="69" width="9.28125" style="4" customWidth="1"/>
    <col min="70" max="100" width="7.7109375" style="4" customWidth="1" outlineLevel="1"/>
    <col min="101" max="101" width="9.421875" style="4" customWidth="1"/>
    <col min="102" max="16384" width="9.140625" style="4" customWidth="1"/>
  </cols>
  <sheetData>
    <row r="1" ht="27" customHeight="1" hidden="1"/>
    <row r="2" ht="27" customHeight="1" hidden="1"/>
    <row r="3" spans="1:4" ht="18" hidden="1" thickBot="1">
      <c r="A3" s="5"/>
      <c r="B3" s="5"/>
      <c r="C3" s="5"/>
      <c r="D3" s="5"/>
    </row>
    <row r="4" spans="1:101" s="21" customFormat="1" ht="18" thickBot="1">
      <c r="A4" s="22"/>
      <c r="B4" s="22"/>
      <c r="C4" s="22"/>
      <c r="D4" s="22"/>
      <c r="F4" s="189" t="s">
        <v>26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1"/>
      <c r="AL4" s="192" t="s">
        <v>27</v>
      </c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4"/>
      <c r="BR4" s="195" t="s">
        <v>28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7"/>
    </row>
    <row r="5" spans="1:101" s="21" customFormat="1" ht="44.25" customHeight="1">
      <c r="A5" s="23" t="s">
        <v>22</v>
      </c>
      <c r="B5" s="23" t="s">
        <v>26</v>
      </c>
      <c r="C5" s="23" t="s">
        <v>27</v>
      </c>
      <c r="D5" s="23" t="s">
        <v>28</v>
      </c>
      <c r="E5" s="24" t="s">
        <v>25</v>
      </c>
      <c r="F5" s="79">
        <v>1</v>
      </c>
      <c r="G5" s="80">
        <v>2</v>
      </c>
      <c r="H5" s="80">
        <v>3</v>
      </c>
      <c r="I5" s="80">
        <v>4</v>
      </c>
      <c r="J5" s="80">
        <v>5</v>
      </c>
      <c r="K5" s="80">
        <v>6</v>
      </c>
      <c r="L5" s="80">
        <v>7</v>
      </c>
      <c r="M5" s="80">
        <v>8</v>
      </c>
      <c r="N5" s="80">
        <v>9</v>
      </c>
      <c r="O5" s="80">
        <v>10</v>
      </c>
      <c r="P5" s="80">
        <v>11</v>
      </c>
      <c r="Q5" s="80">
        <v>12</v>
      </c>
      <c r="R5" s="80">
        <v>13</v>
      </c>
      <c r="S5" s="80">
        <v>14</v>
      </c>
      <c r="T5" s="80">
        <v>15</v>
      </c>
      <c r="U5" s="80">
        <v>16</v>
      </c>
      <c r="V5" s="80">
        <v>17</v>
      </c>
      <c r="W5" s="80">
        <v>18</v>
      </c>
      <c r="X5" s="80">
        <v>19</v>
      </c>
      <c r="Y5" s="80">
        <v>20</v>
      </c>
      <c r="Z5" s="80">
        <v>21</v>
      </c>
      <c r="AA5" s="80">
        <v>22</v>
      </c>
      <c r="AB5" s="80">
        <v>23</v>
      </c>
      <c r="AC5" s="80">
        <v>24</v>
      </c>
      <c r="AD5" s="80">
        <v>25</v>
      </c>
      <c r="AE5" s="80">
        <v>26</v>
      </c>
      <c r="AF5" s="80">
        <v>27</v>
      </c>
      <c r="AG5" s="80">
        <v>28</v>
      </c>
      <c r="AH5" s="80">
        <v>29</v>
      </c>
      <c r="AI5" s="80">
        <v>30</v>
      </c>
      <c r="AJ5" s="81">
        <v>31</v>
      </c>
      <c r="AK5" s="28" t="s">
        <v>29</v>
      </c>
      <c r="AL5" s="29">
        <v>1</v>
      </c>
      <c r="AM5" s="30">
        <v>2</v>
      </c>
      <c r="AN5" s="30">
        <v>3</v>
      </c>
      <c r="AO5" s="30">
        <v>4</v>
      </c>
      <c r="AP5" s="30">
        <v>5</v>
      </c>
      <c r="AQ5" s="30">
        <v>6</v>
      </c>
      <c r="AR5" s="30">
        <v>7</v>
      </c>
      <c r="AS5" s="30">
        <v>8</v>
      </c>
      <c r="AT5" s="30">
        <v>9</v>
      </c>
      <c r="AU5" s="30">
        <v>10</v>
      </c>
      <c r="AV5" s="30">
        <v>11</v>
      </c>
      <c r="AW5" s="30">
        <v>12</v>
      </c>
      <c r="AX5" s="30">
        <v>13</v>
      </c>
      <c r="AY5" s="30">
        <v>14</v>
      </c>
      <c r="AZ5" s="30">
        <v>15</v>
      </c>
      <c r="BA5" s="30">
        <v>16</v>
      </c>
      <c r="BB5" s="30">
        <v>17</v>
      </c>
      <c r="BC5" s="30">
        <v>18</v>
      </c>
      <c r="BD5" s="30">
        <v>19</v>
      </c>
      <c r="BE5" s="30">
        <v>20</v>
      </c>
      <c r="BF5" s="30">
        <v>21</v>
      </c>
      <c r="BG5" s="30">
        <v>22</v>
      </c>
      <c r="BH5" s="30">
        <v>23</v>
      </c>
      <c r="BI5" s="30">
        <v>24</v>
      </c>
      <c r="BJ5" s="30">
        <v>25</v>
      </c>
      <c r="BK5" s="30">
        <v>26</v>
      </c>
      <c r="BL5" s="30">
        <v>27</v>
      </c>
      <c r="BM5" s="30">
        <v>28</v>
      </c>
      <c r="BN5" s="30">
        <v>29</v>
      </c>
      <c r="BO5" s="30">
        <v>30</v>
      </c>
      <c r="BP5" s="31">
        <v>31</v>
      </c>
      <c r="BQ5" s="124" t="s">
        <v>30</v>
      </c>
      <c r="BR5" s="151">
        <v>1</v>
      </c>
      <c r="BS5" s="152">
        <v>2</v>
      </c>
      <c r="BT5" s="152">
        <v>3</v>
      </c>
      <c r="BU5" s="152">
        <v>4</v>
      </c>
      <c r="BV5" s="152">
        <v>5</v>
      </c>
      <c r="BW5" s="152">
        <v>6</v>
      </c>
      <c r="BX5" s="152">
        <v>7</v>
      </c>
      <c r="BY5" s="152">
        <v>8</v>
      </c>
      <c r="BZ5" s="152">
        <v>9</v>
      </c>
      <c r="CA5" s="152">
        <v>10</v>
      </c>
      <c r="CB5" s="152">
        <v>11</v>
      </c>
      <c r="CC5" s="152">
        <v>12</v>
      </c>
      <c r="CD5" s="152">
        <v>13</v>
      </c>
      <c r="CE5" s="152">
        <v>14</v>
      </c>
      <c r="CF5" s="152">
        <v>15</v>
      </c>
      <c r="CG5" s="152">
        <v>16</v>
      </c>
      <c r="CH5" s="152">
        <v>17</v>
      </c>
      <c r="CI5" s="152">
        <v>18</v>
      </c>
      <c r="CJ5" s="152">
        <v>19</v>
      </c>
      <c r="CK5" s="152">
        <v>20</v>
      </c>
      <c r="CL5" s="152">
        <v>21</v>
      </c>
      <c r="CM5" s="152">
        <v>22</v>
      </c>
      <c r="CN5" s="152">
        <v>23</v>
      </c>
      <c r="CO5" s="152">
        <v>24</v>
      </c>
      <c r="CP5" s="152">
        <v>25</v>
      </c>
      <c r="CQ5" s="152">
        <v>26</v>
      </c>
      <c r="CR5" s="152">
        <v>27</v>
      </c>
      <c r="CS5" s="152">
        <v>28</v>
      </c>
      <c r="CT5" s="152">
        <v>29</v>
      </c>
      <c r="CU5" s="152">
        <v>30</v>
      </c>
      <c r="CV5" s="153">
        <v>31</v>
      </c>
      <c r="CW5" s="133" t="s">
        <v>31</v>
      </c>
    </row>
    <row r="6" spans="1:101" ht="72">
      <c r="A6" s="20" t="str">
        <f>приход!A6</f>
        <v>Мясо (говядина 1 кат. бескостная, говядина 1 кат. на костях.)</v>
      </c>
      <c r="B6" s="122">
        <f>AK6</f>
        <v>0</v>
      </c>
      <c r="C6" s="122">
        <f>BQ6</f>
        <v>0</v>
      </c>
      <c r="D6" s="122">
        <f>CW6</f>
        <v>0</v>
      </c>
      <c r="E6" s="122">
        <f>SUM(B6:D6)</f>
        <v>0</v>
      </c>
      <c r="F6" s="147"/>
      <c r="G6" s="148"/>
      <c r="H6" s="148"/>
      <c r="I6" s="148"/>
      <c r="J6" s="148"/>
      <c r="K6" s="148"/>
      <c r="L6" s="148"/>
      <c r="M6" s="148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50"/>
      <c r="AK6" s="15">
        <f aca="true" t="shared" si="0" ref="AK6:AK69">SUM(F6:AJ6)</f>
        <v>0</v>
      </c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3">
        <f aca="true" t="shared" si="1" ref="BQ6:BQ69">SUM(AL6:BP6)</f>
        <v>0</v>
      </c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34">
        <f aca="true" t="shared" si="2" ref="CW6:CW69">SUM(BR6:CV6)</f>
        <v>0</v>
      </c>
    </row>
    <row r="7" spans="1:101" ht="18">
      <c r="A7" s="20" t="str">
        <f>приход!A7</f>
        <v>Птица</v>
      </c>
      <c r="B7" s="122">
        <f aca="true" t="shared" si="3" ref="B7:B70">AK7</f>
        <v>0</v>
      </c>
      <c r="C7" s="122">
        <f aca="true" t="shared" si="4" ref="C7:C70">BQ7</f>
        <v>0</v>
      </c>
      <c r="D7" s="122">
        <f aca="true" t="shared" si="5" ref="D7:D70">CW7</f>
        <v>0</v>
      </c>
      <c r="E7" s="122">
        <f aca="true" t="shared" si="6" ref="E7:E70">SUM(B7:D7)</f>
        <v>0</v>
      </c>
      <c r="F7" s="147"/>
      <c r="G7" s="148"/>
      <c r="H7" s="148"/>
      <c r="I7" s="148"/>
      <c r="J7" s="148"/>
      <c r="K7" s="148"/>
      <c r="L7" s="148"/>
      <c r="M7" s="148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50"/>
      <c r="AK7" s="15">
        <f t="shared" si="0"/>
        <v>0</v>
      </c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3">
        <f t="shared" si="1"/>
        <v>0</v>
      </c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34">
        <f t="shared" si="2"/>
        <v>0</v>
      </c>
    </row>
    <row r="8" spans="1:101" ht="18">
      <c r="A8" s="20" t="str">
        <f>приход!A8</f>
        <v>Колбасные изделия</v>
      </c>
      <c r="B8" s="122">
        <f t="shared" si="3"/>
        <v>0</v>
      </c>
      <c r="C8" s="122">
        <f t="shared" si="4"/>
        <v>0</v>
      </c>
      <c r="D8" s="122">
        <f t="shared" si="5"/>
        <v>0</v>
      </c>
      <c r="E8" s="122">
        <f t="shared" si="6"/>
        <v>0</v>
      </c>
      <c r="F8" s="147"/>
      <c r="G8" s="148"/>
      <c r="H8" s="148"/>
      <c r="I8" s="148"/>
      <c r="J8" s="148"/>
      <c r="K8" s="148"/>
      <c r="L8" s="148"/>
      <c r="M8" s="148"/>
      <c r="N8" s="148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50"/>
      <c r="AK8" s="15">
        <f t="shared" si="0"/>
        <v>0</v>
      </c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3">
        <f t="shared" si="1"/>
        <v>0</v>
      </c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34">
        <f t="shared" si="2"/>
        <v>0</v>
      </c>
    </row>
    <row r="9" spans="1:101" ht="18">
      <c r="A9" s="20" t="str">
        <f>приход!A9</f>
        <v>Рыба</v>
      </c>
      <c r="B9" s="122">
        <f t="shared" si="3"/>
        <v>0</v>
      </c>
      <c r="C9" s="122">
        <f t="shared" si="4"/>
        <v>0</v>
      </c>
      <c r="D9" s="122">
        <f t="shared" si="5"/>
        <v>0</v>
      </c>
      <c r="E9" s="122">
        <f t="shared" si="6"/>
        <v>0</v>
      </c>
      <c r="F9" s="147"/>
      <c r="G9" s="148"/>
      <c r="H9" s="148"/>
      <c r="I9" s="148"/>
      <c r="J9" s="148"/>
      <c r="K9" s="148"/>
      <c r="L9" s="148"/>
      <c r="M9" s="148"/>
      <c r="N9" s="148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  <c r="AK9" s="15">
        <f t="shared" si="0"/>
        <v>0</v>
      </c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3">
        <f t="shared" si="1"/>
        <v>0</v>
      </c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34">
        <f t="shared" si="2"/>
        <v>0</v>
      </c>
    </row>
    <row r="10" spans="1:101" ht="18">
      <c r="A10" s="20" t="str">
        <f>приход!A10</f>
        <v>Сельдь</v>
      </c>
      <c r="B10" s="122">
        <f t="shared" si="3"/>
        <v>0</v>
      </c>
      <c r="C10" s="122">
        <f t="shared" si="4"/>
        <v>0</v>
      </c>
      <c r="D10" s="122">
        <f t="shared" si="5"/>
        <v>0</v>
      </c>
      <c r="E10" s="122">
        <f t="shared" si="6"/>
        <v>0</v>
      </c>
      <c r="F10" s="147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50"/>
      <c r="AK10" s="15">
        <f t="shared" si="0"/>
        <v>0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3">
        <f t="shared" si="1"/>
        <v>0</v>
      </c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34">
        <f t="shared" si="2"/>
        <v>0</v>
      </c>
    </row>
    <row r="11" spans="1:101" ht="18">
      <c r="A11" s="20" t="str">
        <f>приход!A11</f>
        <v>Масло сливочное</v>
      </c>
      <c r="B11" s="122">
        <f t="shared" si="3"/>
        <v>0</v>
      </c>
      <c r="C11" s="122">
        <f t="shared" si="4"/>
        <v>0</v>
      </c>
      <c r="D11" s="122">
        <f t="shared" si="5"/>
        <v>0</v>
      </c>
      <c r="E11" s="122">
        <f t="shared" si="6"/>
        <v>0</v>
      </c>
      <c r="F11" s="147"/>
      <c r="G11" s="148"/>
      <c r="H11" s="148"/>
      <c r="I11" s="148"/>
      <c r="J11" s="148"/>
      <c r="K11" s="148"/>
      <c r="L11" s="148"/>
      <c r="M11" s="148"/>
      <c r="N11" s="148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  <c r="AK11" s="15">
        <f t="shared" si="0"/>
        <v>0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3">
        <f t="shared" si="1"/>
        <v>0</v>
      </c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34">
        <f t="shared" si="2"/>
        <v>0</v>
      </c>
    </row>
    <row r="12" spans="1:101" ht="36">
      <c r="A12" s="20" t="str">
        <f>приход!A12</f>
        <v>масло растительное</v>
      </c>
      <c r="B12" s="122">
        <f t="shared" si="3"/>
        <v>0</v>
      </c>
      <c r="C12" s="122">
        <f t="shared" si="4"/>
        <v>0</v>
      </c>
      <c r="D12" s="122">
        <f t="shared" si="5"/>
        <v>0</v>
      </c>
      <c r="E12" s="122">
        <f t="shared" si="6"/>
        <v>0</v>
      </c>
      <c r="F12" s="147"/>
      <c r="G12" s="148"/>
      <c r="H12" s="148"/>
      <c r="I12" s="148"/>
      <c r="J12" s="148"/>
      <c r="K12" s="148"/>
      <c r="L12" s="148"/>
      <c r="M12" s="148"/>
      <c r="N12" s="148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0"/>
      <c r="AK12" s="15">
        <f t="shared" si="0"/>
        <v>0</v>
      </c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3">
        <f t="shared" si="1"/>
        <v>0</v>
      </c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34">
        <f t="shared" si="2"/>
        <v>0</v>
      </c>
    </row>
    <row r="13" spans="1:101" ht="18">
      <c r="A13" s="20" t="str">
        <f>приход!A13</f>
        <v>Молоко свежее</v>
      </c>
      <c r="B13" s="122">
        <f t="shared" si="3"/>
        <v>0</v>
      </c>
      <c r="C13" s="122">
        <f t="shared" si="4"/>
        <v>0</v>
      </c>
      <c r="D13" s="122">
        <f t="shared" si="5"/>
        <v>0</v>
      </c>
      <c r="E13" s="122">
        <f t="shared" si="6"/>
        <v>0</v>
      </c>
      <c r="F13" s="147"/>
      <c r="G13" s="148"/>
      <c r="H13" s="148"/>
      <c r="I13" s="148"/>
      <c r="J13" s="148"/>
      <c r="K13" s="148"/>
      <c r="L13" s="148"/>
      <c r="M13" s="148"/>
      <c r="N13" s="148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50"/>
      <c r="AK13" s="15">
        <f t="shared" si="0"/>
        <v>0</v>
      </c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3">
        <f t="shared" si="1"/>
        <v>0</v>
      </c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34">
        <f t="shared" si="2"/>
        <v>0</v>
      </c>
    </row>
    <row r="14" spans="1:101" ht="18">
      <c r="A14" s="20" t="str">
        <f>приход!A14</f>
        <v>йогурт</v>
      </c>
      <c r="B14" s="122">
        <f t="shared" si="3"/>
        <v>0</v>
      </c>
      <c r="C14" s="122">
        <f t="shared" si="4"/>
        <v>0</v>
      </c>
      <c r="D14" s="122">
        <f t="shared" si="5"/>
        <v>0</v>
      </c>
      <c r="E14" s="122">
        <f t="shared" si="6"/>
        <v>0</v>
      </c>
      <c r="F14" s="147"/>
      <c r="G14" s="148"/>
      <c r="H14" s="148"/>
      <c r="I14" s="148"/>
      <c r="J14" s="148"/>
      <c r="K14" s="148"/>
      <c r="L14" s="148"/>
      <c r="M14" s="148"/>
      <c r="N14" s="148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0"/>
      <c r="AK14" s="15">
        <f t="shared" si="0"/>
        <v>0</v>
      </c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3">
        <f t="shared" si="1"/>
        <v>0</v>
      </c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34">
        <f t="shared" si="2"/>
        <v>0</v>
      </c>
    </row>
    <row r="15" spans="1:101" ht="18">
      <c r="A15" s="20" t="str">
        <f>приход!A15</f>
        <v>Молоко сгущеное</v>
      </c>
      <c r="B15" s="122">
        <f t="shared" si="3"/>
        <v>0</v>
      </c>
      <c r="C15" s="122">
        <f t="shared" si="4"/>
        <v>0</v>
      </c>
      <c r="D15" s="122">
        <f t="shared" si="5"/>
        <v>0</v>
      </c>
      <c r="E15" s="122">
        <f t="shared" si="6"/>
        <v>0</v>
      </c>
      <c r="F15" s="147"/>
      <c r="G15" s="148"/>
      <c r="H15" s="148"/>
      <c r="I15" s="148"/>
      <c r="J15" s="148"/>
      <c r="K15" s="148"/>
      <c r="L15" s="148"/>
      <c r="M15" s="148"/>
      <c r="N15" s="148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50"/>
      <c r="AK15" s="15">
        <f t="shared" si="0"/>
        <v>0</v>
      </c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3">
        <f t="shared" si="1"/>
        <v>0</v>
      </c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34">
        <f t="shared" si="2"/>
        <v>0</v>
      </c>
    </row>
    <row r="16" spans="1:101" ht="18">
      <c r="A16" s="20" t="str">
        <f>приход!A16</f>
        <v>Молоко сухое</v>
      </c>
      <c r="B16" s="122">
        <f t="shared" si="3"/>
        <v>0</v>
      </c>
      <c r="C16" s="122">
        <f t="shared" si="4"/>
        <v>0</v>
      </c>
      <c r="D16" s="122">
        <f t="shared" si="5"/>
        <v>0</v>
      </c>
      <c r="E16" s="122">
        <f t="shared" si="6"/>
        <v>0</v>
      </c>
      <c r="F16" s="147"/>
      <c r="G16" s="148"/>
      <c r="H16" s="148"/>
      <c r="I16" s="148"/>
      <c r="J16" s="148"/>
      <c r="K16" s="148"/>
      <c r="L16" s="148"/>
      <c r="M16" s="148"/>
      <c r="N16" s="148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  <c r="AK16" s="15">
        <f t="shared" si="0"/>
        <v>0</v>
      </c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3">
        <f t="shared" si="1"/>
        <v>0</v>
      </c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34">
        <f t="shared" si="2"/>
        <v>0</v>
      </c>
    </row>
    <row r="17" spans="1:101" ht="18">
      <c r="A17" s="20" t="str">
        <f>приход!A17</f>
        <v>сметана</v>
      </c>
      <c r="B17" s="122">
        <f t="shared" si="3"/>
        <v>0</v>
      </c>
      <c r="C17" s="122">
        <f t="shared" si="4"/>
        <v>0</v>
      </c>
      <c r="D17" s="122">
        <f t="shared" si="5"/>
        <v>0</v>
      </c>
      <c r="E17" s="122">
        <f t="shared" si="6"/>
        <v>0</v>
      </c>
      <c r="F17" s="147"/>
      <c r="G17" s="148"/>
      <c r="H17" s="148"/>
      <c r="I17" s="148"/>
      <c r="J17" s="148"/>
      <c r="K17" s="148"/>
      <c r="L17" s="148"/>
      <c r="M17" s="148"/>
      <c r="N17" s="148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  <c r="AK17" s="15">
        <f t="shared" si="0"/>
        <v>0</v>
      </c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3">
        <f t="shared" si="1"/>
        <v>0</v>
      </c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34">
        <f t="shared" si="2"/>
        <v>0</v>
      </c>
    </row>
    <row r="18" spans="1:101" ht="18">
      <c r="A18" s="20" t="str">
        <f>приход!A18</f>
        <v>Творог</v>
      </c>
      <c r="B18" s="122">
        <f t="shared" si="3"/>
        <v>0</v>
      </c>
      <c r="C18" s="122">
        <f t="shared" si="4"/>
        <v>0</v>
      </c>
      <c r="D18" s="122">
        <f t="shared" si="5"/>
        <v>0</v>
      </c>
      <c r="E18" s="122">
        <f t="shared" si="6"/>
        <v>0</v>
      </c>
      <c r="F18" s="147"/>
      <c r="G18" s="148"/>
      <c r="H18" s="148"/>
      <c r="I18" s="148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  <c r="AK18" s="15">
        <f t="shared" si="0"/>
        <v>0</v>
      </c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3">
        <f t="shared" si="1"/>
        <v>0</v>
      </c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34">
        <f t="shared" si="2"/>
        <v>0</v>
      </c>
    </row>
    <row r="19" spans="1:101" ht="18">
      <c r="A19" s="20" t="str">
        <f>приход!A19</f>
        <v>Сыр</v>
      </c>
      <c r="B19" s="122">
        <f t="shared" si="3"/>
        <v>0</v>
      </c>
      <c r="C19" s="122">
        <f t="shared" si="4"/>
        <v>0</v>
      </c>
      <c r="D19" s="122">
        <f t="shared" si="5"/>
        <v>0</v>
      </c>
      <c r="E19" s="122">
        <f t="shared" si="6"/>
        <v>0</v>
      </c>
      <c r="F19" s="147"/>
      <c r="G19" s="148"/>
      <c r="H19" s="148"/>
      <c r="I19" s="148"/>
      <c r="J19" s="148"/>
      <c r="K19" s="148"/>
      <c r="L19" s="148"/>
      <c r="M19" s="148"/>
      <c r="N19" s="148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50"/>
      <c r="AK19" s="15">
        <f t="shared" si="0"/>
        <v>0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3">
        <f t="shared" si="1"/>
        <v>0</v>
      </c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34">
        <f t="shared" si="2"/>
        <v>0</v>
      </c>
    </row>
    <row r="20" spans="1:101" ht="18">
      <c r="A20" s="20" t="str">
        <f>приход!A20</f>
        <v>яйцо (шт.)</v>
      </c>
      <c r="B20" s="122">
        <f t="shared" si="3"/>
        <v>0</v>
      </c>
      <c r="C20" s="122">
        <f t="shared" si="4"/>
        <v>0</v>
      </c>
      <c r="D20" s="122">
        <f t="shared" si="5"/>
        <v>0</v>
      </c>
      <c r="E20" s="122">
        <f t="shared" si="6"/>
        <v>0</v>
      </c>
      <c r="F20" s="147"/>
      <c r="G20" s="148"/>
      <c r="H20" s="148"/>
      <c r="I20" s="148"/>
      <c r="J20" s="148"/>
      <c r="K20" s="148"/>
      <c r="L20" s="148"/>
      <c r="M20" s="148"/>
      <c r="N20" s="148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0"/>
      <c r="AK20" s="15">
        <f t="shared" si="0"/>
        <v>0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3">
        <f t="shared" si="1"/>
        <v>0</v>
      </c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34">
        <f t="shared" si="2"/>
        <v>0</v>
      </c>
    </row>
    <row r="21" spans="1:101" ht="18">
      <c r="A21" s="20" t="str">
        <f>приход!A21</f>
        <v>дрожжи</v>
      </c>
      <c r="B21" s="122">
        <f t="shared" si="3"/>
        <v>0</v>
      </c>
      <c r="C21" s="122">
        <f t="shared" si="4"/>
        <v>0</v>
      </c>
      <c r="D21" s="122">
        <f t="shared" si="5"/>
        <v>0</v>
      </c>
      <c r="E21" s="122">
        <f t="shared" si="6"/>
        <v>0</v>
      </c>
      <c r="F21" s="147"/>
      <c r="G21" s="148"/>
      <c r="H21" s="148"/>
      <c r="I21" s="148"/>
      <c r="J21" s="148"/>
      <c r="K21" s="148"/>
      <c r="L21" s="148"/>
      <c r="M21" s="148"/>
      <c r="N21" s="148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  <c r="AK21" s="15">
        <f t="shared" si="0"/>
        <v>0</v>
      </c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3">
        <f t="shared" si="1"/>
        <v>0</v>
      </c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34">
        <f t="shared" si="2"/>
        <v>0</v>
      </c>
    </row>
    <row r="22" spans="1:101" ht="18">
      <c r="A22" s="20" t="str">
        <f>приход!A22</f>
        <v>мука пшеничная</v>
      </c>
      <c r="B22" s="122">
        <f t="shared" si="3"/>
        <v>0</v>
      </c>
      <c r="C22" s="122">
        <f t="shared" si="4"/>
        <v>0</v>
      </c>
      <c r="D22" s="122">
        <f t="shared" si="5"/>
        <v>0</v>
      </c>
      <c r="E22" s="122">
        <f t="shared" si="6"/>
        <v>0</v>
      </c>
      <c r="F22" s="147"/>
      <c r="G22" s="148"/>
      <c r="H22" s="148"/>
      <c r="I22" s="148"/>
      <c r="J22" s="148"/>
      <c r="K22" s="148"/>
      <c r="L22" s="148"/>
      <c r="M22" s="148"/>
      <c r="N22" s="148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  <c r="AK22" s="15">
        <f t="shared" si="0"/>
        <v>0</v>
      </c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3">
        <f t="shared" si="1"/>
        <v>0</v>
      </c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34">
        <f t="shared" si="2"/>
        <v>0</v>
      </c>
    </row>
    <row r="23" spans="1:101" ht="36">
      <c r="A23" s="20" t="str">
        <f>приход!A23</f>
        <v>макаронные изделия</v>
      </c>
      <c r="B23" s="122">
        <f t="shared" si="3"/>
        <v>0</v>
      </c>
      <c r="C23" s="122">
        <f t="shared" si="4"/>
        <v>0</v>
      </c>
      <c r="D23" s="122">
        <f t="shared" si="5"/>
        <v>0</v>
      </c>
      <c r="E23" s="122">
        <f t="shared" si="6"/>
        <v>0</v>
      </c>
      <c r="F23" s="147"/>
      <c r="G23" s="148"/>
      <c r="H23" s="148"/>
      <c r="I23" s="148"/>
      <c r="J23" s="148"/>
      <c r="K23" s="148"/>
      <c r="L23" s="148"/>
      <c r="M23" s="148"/>
      <c r="N23" s="148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50"/>
      <c r="AK23" s="15">
        <f t="shared" si="0"/>
        <v>0</v>
      </c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3">
        <f t="shared" si="1"/>
        <v>0</v>
      </c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34">
        <f t="shared" si="2"/>
        <v>0</v>
      </c>
    </row>
    <row r="24" spans="1:101" ht="18">
      <c r="A24" s="20" t="str">
        <f>приход!A24</f>
        <v>крупа геркулес</v>
      </c>
      <c r="B24" s="122">
        <f t="shared" si="3"/>
        <v>0</v>
      </c>
      <c r="C24" s="122">
        <f t="shared" si="4"/>
        <v>0</v>
      </c>
      <c r="D24" s="122">
        <f t="shared" si="5"/>
        <v>0</v>
      </c>
      <c r="E24" s="122">
        <f t="shared" si="6"/>
        <v>0</v>
      </c>
      <c r="F24" s="147"/>
      <c r="G24" s="148"/>
      <c r="H24" s="148"/>
      <c r="I24" s="148"/>
      <c r="J24" s="148"/>
      <c r="K24" s="148"/>
      <c r="L24" s="148"/>
      <c r="M24" s="148"/>
      <c r="N24" s="148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50"/>
      <c r="AK24" s="15">
        <f t="shared" si="0"/>
        <v>0</v>
      </c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3">
        <f t="shared" si="1"/>
        <v>0</v>
      </c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34">
        <f t="shared" si="2"/>
        <v>0</v>
      </c>
    </row>
    <row r="25" spans="1:101" ht="18">
      <c r="A25" s="20" t="str">
        <f>приход!A25</f>
        <v>крупа рисовая</v>
      </c>
      <c r="B25" s="122">
        <f t="shared" si="3"/>
        <v>0</v>
      </c>
      <c r="C25" s="122">
        <f t="shared" si="4"/>
        <v>0</v>
      </c>
      <c r="D25" s="122">
        <f t="shared" si="5"/>
        <v>0</v>
      </c>
      <c r="E25" s="122">
        <f t="shared" si="6"/>
        <v>0</v>
      </c>
      <c r="F25" s="147"/>
      <c r="G25" s="148"/>
      <c r="H25" s="148"/>
      <c r="I25" s="148"/>
      <c r="J25" s="148"/>
      <c r="K25" s="148"/>
      <c r="L25" s="148"/>
      <c r="M25" s="148"/>
      <c r="N25" s="148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  <c r="AK25" s="15">
        <f t="shared" si="0"/>
        <v>0</v>
      </c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3">
        <f t="shared" si="1"/>
        <v>0</v>
      </c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34">
        <f t="shared" si="2"/>
        <v>0</v>
      </c>
    </row>
    <row r="26" spans="1:101" ht="18">
      <c r="A26" s="20" t="str">
        <f>приход!A26</f>
        <v>крупа манная</v>
      </c>
      <c r="B26" s="122">
        <f t="shared" si="3"/>
        <v>0</v>
      </c>
      <c r="C26" s="122">
        <f t="shared" si="4"/>
        <v>0</v>
      </c>
      <c r="D26" s="122">
        <f t="shared" si="5"/>
        <v>0</v>
      </c>
      <c r="E26" s="122">
        <f t="shared" si="6"/>
        <v>0</v>
      </c>
      <c r="F26" s="147"/>
      <c r="G26" s="148"/>
      <c r="H26" s="148"/>
      <c r="I26" s="148"/>
      <c r="J26" s="148"/>
      <c r="K26" s="148"/>
      <c r="L26" s="148"/>
      <c r="M26" s="148"/>
      <c r="N26" s="148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50"/>
      <c r="AK26" s="15">
        <f t="shared" si="0"/>
        <v>0</v>
      </c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3">
        <f t="shared" si="1"/>
        <v>0</v>
      </c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34">
        <f t="shared" si="2"/>
        <v>0</v>
      </c>
    </row>
    <row r="27" spans="1:101" ht="18">
      <c r="A27" s="20" t="str">
        <f>приход!A27</f>
        <v>крупа гречневая</v>
      </c>
      <c r="B27" s="122">
        <f t="shared" si="3"/>
        <v>0</v>
      </c>
      <c r="C27" s="122">
        <f t="shared" si="4"/>
        <v>0</v>
      </c>
      <c r="D27" s="122">
        <f t="shared" si="5"/>
        <v>0</v>
      </c>
      <c r="E27" s="122">
        <f t="shared" si="6"/>
        <v>0</v>
      </c>
      <c r="F27" s="147"/>
      <c r="G27" s="148"/>
      <c r="H27" s="148"/>
      <c r="I27" s="148"/>
      <c r="J27" s="148"/>
      <c r="K27" s="148"/>
      <c r="L27" s="148"/>
      <c r="M27" s="148"/>
      <c r="N27" s="148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50"/>
      <c r="AK27" s="15">
        <f t="shared" si="0"/>
        <v>0</v>
      </c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3">
        <f t="shared" si="1"/>
        <v>0</v>
      </c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34">
        <f t="shared" si="2"/>
        <v>0</v>
      </c>
    </row>
    <row r="28" spans="1:101" ht="18">
      <c r="A28" s="20" t="str">
        <f>приход!A28</f>
        <v>крупа пшенная</v>
      </c>
      <c r="B28" s="122">
        <f t="shared" si="3"/>
        <v>0</v>
      </c>
      <c r="C28" s="122">
        <f t="shared" si="4"/>
        <v>0</v>
      </c>
      <c r="D28" s="122">
        <f t="shared" si="5"/>
        <v>0</v>
      </c>
      <c r="E28" s="122">
        <f t="shared" si="6"/>
        <v>0</v>
      </c>
      <c r="F28" s="147"/>
      <c r="G28" s="148"/>
      <c r="H28" s="148"/>
      <c r="I28" s="148"/>
      <c r="J28" s="148"/>
      <c r="K28" s="148"/>
      <c r="L28" s="148"/>
      <c r="M28" s="148"/>
      <c r="N28" s="148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  <c r="AK28" s="15">
        <f t="shared" si="0"/>
        <v>0</v>
      </c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3">
        <f t="shared" si="1"/>
        <v>0</v>
      </c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34">
        <f t="shared" si="2"/>
        <v>0</v>
      </c>
    </row>
    <row r="29" spans="1:101" ht="18">
      <c r="A29" s="20" t="str">
        <f>приход!A29</f>
        <v>крупа пшеничная</v>
      </c>
      <c r="B29" s="122">
        <f t="shared" si="3"/>
        <v>0</v>
      </c>
      <c r="C29" s="122">
        <f t="shared" si="4"/>
        <v>0</v>
      </c>
      <c r="D29" s="122">
        <f t="shared" si="5"/>
        <v>0</v>
      </c>
      <c r="E29" s="122">
        <f t="shared" si="6"/>
        <v>0</v>
      </c>
      <c r="F29" s="147"/>
      <c r="G29" s="148"/>
      <c r="H29" s="148"/>
      <c r="I29" s="148"/>
      <c r="J29" s="148"/>
      <c r="K29" s="148"/>
      <c r="L29" s="148"/>
      <c r="M29" s="148"/>
      <c r="N29" s="148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50"/>
      <c r="AK29" s="15">
        <f t="shared" si="0"/>
        <v>0</v>
      </c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3">
        <f t="shared" si="1"/>
        <v>0</v>
      </c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34">
        <f t="shared" si="2"/>
        <v>0</v>
      </c>
    </row>
    <row r="30" spans="1:101" ht="18">
      <c r="A30" s="20" t="str">
        <f>приход!A30</f>
        <v>крупа горох</v>
      </c>
      <c r="B30" s="122">
        <f t="shared" si="3"/>
        <v>0</v>
      </c>
      <c r="C30" s="122">
        <f t="shared" si="4"/>
        <v>0</v>
      </c>
      <c r="D30" s="122">
        <f t="shared" si="5"/>
        <v>0</v>
      </c>
      <c r="E30" s="122">
        <f t="shared" si="6"/>
        <v>0</v>
      </c>
      <c r="F30" s="147"/>
      <c r="G30" s="148"/>
      <c r="H30" s="148"/>
      <c r="I30" s="148"/>
      <c r="J30" s="148"/>
      <c r="K30" s="148"/>
      <c r="L30" s="148"/>
      <c r="M30" s="148"/>
      <c r="N30" s="148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50"/>
      <c r="AK30" s="15">
        <f t="shared" si="0"/>
        <v>0</v>
      </c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3">
        <f t="shared" si="1"/>
        <v>0</v>
      </c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34">
        <f t="shared" si="2"/>
        <v>0</v>
      </c>
    </row>
    <row r="31" spans="1:101" ht="18">
      <c r="A31" s="20" t="str">
        <f>приход!A31</f>
        <v>крупа перловая</v>
      </c>
      <c r="B31" s="122">
        <f t="shared" si="3"/>
        <v>0</v>
      </c>
      <c r="C31" s="122">
        <f t="shared" si="4"/>
        <v>0</v>
      </c>
      <c r="D31" s="122">
        <f t="shared" si="5"/>
        <v>0</v>
      </c>
      <c r="E31" s="122">
        <f t="shared" si="6"/>
        <v>0</v>
      </c>
      <c r="F31" s="147"/>
      <c r="G31" s="148"/>
      <c r="H31" s="148"/>
      <c r="I31" s="148"/>
      <c r="J31" s="148"/>
      <c r="K31" s="148"/>
      <c r="L31" s="148"/>
      <c r="M31" s="148"/>
      <c r="N31" s="148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50"/>
      <c r="AK31" s="15">
        <f t="shared" si="0"/>
        <v>0</v>
      </c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3">
        <f t="shared" si="1"/>
        <v>0</v>
      </c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34">
        <f t="shared" si="2"/>
        <v>0</v>
      </c>
    </row>
    <row r="32" spans="1:101" ht="18">
      <c r="A32" s="20" t="str">
        <f>приход!A32</f>
        <v>крупа ячневая</v>
      </c>
      <c r="B32" s="122">
        <f t="shared" si="3"/>
        <v>0</v>
      </c>
      <c r="C32" s="122">
        <f t="shared" si="4"/>
        <v>0</v>
      </c>
      <c r="D32" s="122">
        <f t="shared" si="5"/>
        <v>0</v>
      </c>
      <c r="E32" s="122">
        <f t="shared" si="6"/>
        <v>0</v>
      </c>
      <c r="F32" s="147"/>
      <c r="G32" s="148"/>
      <c r="H32" s="148"/>
      <c r="I32" s="148"/>
      <c r="J32" s="148"/>
      <c r="K32" s="148"/>
      <c r="L32" s="148"/>
      <c r="M32" s="148"/>
      <c r="N32" s="148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50"/>
      <c r="AK32" s="15">
        <f t="shared" si="0"/>
        <v>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3">
        <f t="shared" si="1"/>
        <v>0</v>
      </c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34">
        <f t="shared" si="2"/>
        <v>0</v>
      </c>
    </row>
    <row r="33" spans="1:101" ht="18">
      <c r="A33" s="20" t="str">
        <f>приход!A33</f>
        <v>Апельсин</v>
      </c>
      <c r="B33" s="122">
        <f t="shared" si="3"/>
        <v>0</v>
      </c>
      <c r="C33" s="122">
        <f t="shared" si="4"/>
        <v>0</v>
      </c>
      <c r="D33" s="122">
        <f t="shared" si="5"/>
        <v>0</v>
      </c>
      <c r="E33" s="122">
        <f t="shared" si="6"/>
        <v>0</v>
      </c>
      <c r="F33" s="147"/>
      <c r="G33" s="148"/>
      <c r="H33" s="148"/>
      <c r="I33" s="148"/>
      <c r="J33" s="148"/>
      <c r="K33" s="148"/>
      <c r="L33" s="148"/>
      <c r="M33" s="148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50"/>
      <c r="AK33" s="15">
        <f t="shared" si="0"/>
        <v>0</v>
      </c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3">
        <f t="shared" si="1"/>
        <v>0</v>
      </c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34">
        <f t="shared" si="2"/>
        <v>0</v>
      </c>
    </row>
    <row r="34" spans="1:101" ht="18">
      <c r="A34" s="20" t="str">
        <f>приход!A34</f>
        <v>Яблоко</v>
      </c>
      <c r="B34" s="122">
        <f t="shared" si="3"/>
        <v>0</v>
      </c>
      <c r="C34" s="122">
        <f t="shared" si="4"/>
        <v>0</v>
      </c>
      <c r="D34" s="122">
        <f t="shared" si="5"/>
        <v>0</v>
      </c>
      <c r="E34" s="122">
        <f t="shared" si="6"/>
        <v>0</v>
      </c>
      <c r="F34" s="147"/>
      <c r="G34" s="148"/>
      <c r="H34" s="148"/>
      <c r="I34" s="148"/>
      <c r="J34" s="148"/>
      <c r="K34" s="148"/>
      <c r="L34" s="148"/>
      <c r="M34" s="148"/>
      <c r="N34" s="148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50"/>
      <c r="AK34" s="15">
        <f t="shared" si="0"/>
        <v>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3">
        <f t="shared" si="1"/>
        <v>0</v>
      </c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34">
        <f t="shared" si="2"/>
        <v>0</v>
      </c>
    </row>
    <row r="35" spans="1:101" ht="18">
      <c r="A35" s="20" t="str">
        <f>приход!A35</f>
        <v>груша</v>
      </c>
      <c r="B35" s="122">
        <f t="shared" si="3"/>
        <v>0</v>
      </c>
      <c r="C35" s="122">
        <f t="shared" si="4"/>
        <v>0</v>
      </c>
      <c r="D35" s="122">
        <f t="shared" si="5"/>
        <v>0</v>
      </c>
      <c r="E35" s="122">
        <f t="shared" si="6"/>
        <v>0</v>
      </c>
      <c r="F35" s="147"/>
      <c r="G35" s="148"/>
      <c r="H35" s="148"/>
      <c r="I35" s="148"/>
      <c r="J35" s="148"/>
      <c r="K35" s="148"/>
      <c r="L35" s="148"/>
      <c r="M35" s="148"/>
      <c r="N35" s="148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50"/>
      <c r="AK35" s="15">
        <f t="shared" si="0"/>
        <v>0</v>
      </c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3">
        <f t="shared" si="1"/>
        <v>0</v>
      </c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34">
        <f t="shared" si="2"/>
        <v>0</v>
      </c>
    </row>
    <row r="36" spans="1:101" ht="18">
      <c r="A36" s="20" t="str">
        <f>приход!A36</f>
        <v>Банан</v>
      </c>
      <c r="B36" s="122">
        <f t="shared" si="3"/>
        <v>0</v>
      </c>
      <c r="C36" s="122">
        <f t="shared" si="4"/>
        <v>0</v>
      </c>
      <c r="D36" s="122">
        <f t="shared" si="5"/>
        <v>0</v>
      </c>
      <c r="E36" s="122">
        <f t="shared" si="6"/>
        <v>0</v>
      </c>
      <c r="F36" s="147"/>
      <c r="G36" s="148"/>
      <c r="H36" s="148"/>
      <c r="I36" s="148"/>
      <c r="J36" s="148"/>
      <c r="K36" s="148"/>
      <c r="L36" s="148"/>
      <c r="M36" s="148"/>
      <c r="N36" s="148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  <c r="AK36" s="15">
        <f t="shared" si="0"/>
        <v>0</v>
      </c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3">
        <f t="shared" si="1"/>
        <v>0</v>
      </c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34">
        <f t="shared" si="2"/>
        <v>0</v>
      </c>
    </row>
    <row r="37" spans="1:101" ht="18">
      <c r="A37" s="20" t="str">
        <f>приход!A37</f>
        <v>Лимон</v>
      </c>
      <c r="B37" s="122">
        <f t="shared" si="3"/>
        <v>0</v>
      </c>
      <c r="C37" s="122">
        <f t="shared" si="4"/>
        <v>0</v>
      </c>
      <c r="D37" s="122">
        <f t="shared" si="5"/>
        <v>0</v>
      </c>
      <c r="E37" s="122">
        <f t="shared" si="6"/>
        <v>0</v>
      </c>
      <c r="F37" s="147"/>
      <c r="G37" s="148"/>
      <c r="H37" s="148"/>
      <c r="I37" s="148"/>
      <c r="J37" s="148"/>
      <c r="K37" s="148"/>
      <c r="L37" s="148"/>
      <c r="M37" s="148"/>
      <c r="N37" s="148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  <c r="AK37" s="15">
        <f t="shared" si="0"/>
        <v>0</v>
      </c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3">
        <f t="shared" si="1"/>
        <v>0</v>
      </c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34">
        <f t="shared" si="2"/>
        <v>0</v>
      </c>
    </row>
    <row r="38" spans="1:101" ht="18">
      <c r="A38" s="20" t="str">
        <f>приход!A38</f>
        <v>Мандарины</v>
      </c>
      <c r="B38" s="122">
        <f t="shared" si="3"/>
        <v>0</v>
      </c>
      <c r="C38" s="122">
        <f t="shared" si="4"/>
        <v>0</v>
      </c>
      <c r="D38" s="122">
        <f t="shared" si="5"/>
        <v>0</v>
      </c>
      <c r="E38" s="122">
        <f t="shared" si="6"/>
        <v>0</v>
      </c>
      <c r="F38" s="147"/>
      <c r="G38" s="148"/>
      <c r="H38" s="148"/>
      <c r="I38" s="148"/>
      <c r="J38" s="148"/>
      <c r="K38" s="148"/>
      <c r="L38" s="148"/>
      <c r="M38" s="148"/>
      <c r="N38" s="148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0"/>
      <c r="AK38" s="15">
        <f t="shared" si="0"/>
        <v>0</v>
      </c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3">
        <f t="shared" si="1"/>
        <v>0</v>
      </c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34">
        <f t="shared" si="2"/>
        <v>0</v>
      </c>
    </row>
    <row r="39" spans="1:101" ht="18">
      <c r="A39" s="20" t="str">
        <f>приход!A39</f>
        <v>курага</v>
      </c>
      <c r="B39" s="122">
        <f t="shared" si="3"/>
        <v>0</v>
      </c>
      <c r="C39" s="122">
        <f t="shared" si="4"/>
        <v>0</v>
      </c>
      <c r="D39" s="122">
        <f t="shared" si="5"/>
        <v>0</v>
      </c>
      <c r="E39" s="122">
        <f t="shared" si="6"/>
        <v>0</v>
      </c>
      <c r="F39" s="147"/>
      <c r="G39" s="148"/>
      <c r="H39" s="148"/>
      <c r="I39" s="148"/>
      <c r="J39" s="148"/>
      <c r="K39" s="148"/>
      <c r="L39" s="148"/>
      <c r="M39" s="148"/>
      <c r="N39" s="148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50"/>
      <c r="AK39" s="15">
        <f t="shared" si="0"/>
        <v>0</v>
      </c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3">
        <f t="shared" si="1"/>
        <v>0</v>
      </c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34">
        <f t="shared" si="2"/>
        <v>0</v>
      </c>
    </row>
    <row r="40" spans="1:101" ht="18">
      <c r="A40" s="20" t="str">
        <f>приход!A40</f>
        <v>изюм</v>
      </c>
      <c r="B40" s="122">
        <f t="shared" si="3"/>
        <v>0</v>
      </c>
      <c r="C40" s="122">
        <f t="shared" si="4"/>
        <v>0</v>
      </c>
      <c r="D40" s="122">
        <f t="shared" si="5"/>
        <v>0</v>
      </c>
      <c r="E40" s="122">
        <f t="shared" si="6"/>
        <v>0</v>
      </c>
      <c r="F40" s="147"/>
      <c r="G40" s="148"/>
      <c r="H40" s="148"/>
      <c r="I40" s="148"/>
      <c r="J40" s="148"/>
      <c r="K40" s="148"/>
      <c r="L40" s="148"/>
      <c r="M40" s="148"/>
      <c r="N40" s="148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50"/>
      <c r="AK40" s="15">
        <f t="shared" si="0"/>
        <v>0</v>
      </c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3">
        <f t="shared" si="1"/>
        <v>0</v>
      </c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34">
        <f t="shared" si="2"/>
        <v>0</v>
      </c>
    </row>
    <row r="41" spans="1:101" ht="18">
      <c r="A41" s="20" t="str">
        <f>приход!A41</f>
        <v>фрукты сухие</v>
      </c>
      <c r="B41" s="122">
        <f t="shared" si="3"/>
        <v>0</v>
      </c>
      <c r="C41" s="122">
        <f t="shared" si="4"/>
        <v>0</v>
      </c>
      <c r="D41" s="122">
        <f t="shared" si="5"/>
        <v>0</v>
      </c>
      <c r="E41" s="122">
        <f t="shared" si="6"/>
        <v>0</v>
      </c>
      <c r="F41" s="147"/>
      <c r="G41" s="148"/>
      <c r="H41" s="148"/>
      <c r="I41" s="148"/>
      <c r="J41" s="148"/>
      <c r="K41" s="148"/>
      <c r="L41" s="148"/>
      <c r="M41" s="148"/>
      <c r="N41" s="148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50"/>
      <c r="AK41" s="15">
        <f t="shared" si="0"/>
        <v>0</v>
      </c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3">
        <f t="shared" si="1"/>
        <v>0</v>
      </c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34">
        <f t="shared" si="2"/>
        <v>0</v>
      </c>
    </row>
    <row r="42" spans="1:101" ht="18">
      <c r="A42" s="20" t="str">
        <f>приход!A42</f>
        <v>смесь из груш</v>
      </c>
      <c r="B42" s="122">
        <f t="shared" si="3"/>
        <v>0</v>
      </c>
      <c r="C42" s="122">
        <f t="shared" si="4"/>
        <v>0</v>
      </c>
      <c r="D42" s="122">
        <f t="shared" si="5"/>
        <v>0</v>
      </c>
      <c r="E42" s="122">
        <f t="shared" si="6"/>
        <v>0</v>
      </c>
      <c r="F42" s="147"/>
      <c r="G42" s="148"/>
      <c r="H42" s="148"/>
      <c r="I42" s="148"/>
      <c r="J42" s="148"/>
      <c r="K42" s="148"/>
      <c r="L42" s="148"/>
      <c r="M42" s="148"/>
      <c r="N42" s="148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50"/>
      <c r="AK42" s="15">
        <f t="shared" si="0"/>
        <v>0</v>
      </c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3">
        <f t="shared" si="1"/>
        <v>0</v>
      </c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34">
        <f t="shared" si="2"/>
        <v>0</v>
      </c>
    </row>
    <row r="43" spans="1:101" ht="18">
      <c r="A43" s="20" t="str">
        <f>приход!A43</f>
        <v>смесь из яблок</v>
      </c>
      <c r="B43" s="122">
        <f t="shared" si="3"/>
        <v>0</v>
      </c>
      <c r="C43" s="122">
        <f t="shared" si="4"/>
        <v>0</v>
      </c>
      <c r="D43" s="122">
        <f t="shared" si="5"/>
        <v>0</v>
      </c>
      <c r="E43" s="122">
        <f t="shared" si="6"/>
        <v>0</v>
      </c>
      <c r="F43" s="147"/>
      <c r="G43" s="148"/>
      <c r="H43" s="148"/>
      <c r="I43" s="148"/>
      <c r="J43" s="148"/>
      <c r="K43" s="148"/>
      <c r="L43" s="148"/>
      <c r="M43" s="148"/>
      <c r="N43" s="148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50"/>
      <c r="AK43" s="15">
        <f t="shared" si="0"/>
        <v>0</v>
      </c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3">
        <f t="shared" si="1"/>
        <v>0</v>
      </c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34">
        <f t="shared" si="2"/>
        <v>0</v>
      </c>
    </row>
    <row r="44" spans="1:101" ht="18">
      <c r="A44" s="20" t="str">
        <f>приход!A44</f>
        <v>сок</v>
      </c>
      <c r="B44" s="122">
        <f t="shared" si="3"/>
        <v>0</v>
      </c>
      <c r="C44" s="122">
        <f t="shared" si="4"/>
        <v>0</v>
      </c>
      <c r="D44" s="122">
        <f t="shared" si="5"/>
        <v>0</v>
      </c>
      <c r="E44" s="122">
        <f t="shared" si="6"/>
        <v>0</v>
      </c>
      <c r="F44" s="147"/>
      <c r="G44" s="148"/>
      <c r="H44" s="148"/>
      <c r="I44" s="148"/>
      <c r="J44" s="148"/>
      <c r="K44" s="148"/>
      <c r="L44" s="148"/>
      <c r="M44" s="148"/>
      <c r="N44" s="148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50"/>
      <c r="AK44" s="15">
        <f t="shared" si="0"/>
        <v>0</v>
      </c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3">
        <f t="shared" si="1"/>
        <v>0</v>
      </c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34">
        <f t="shared" si="2"/>
        <v>0</v>
      </c>
    </row>
    <row r="45" spans="1:101" ht="18">
      <c r="A45" s="20" t="str">
        <f>приход!A45</f>
        <v>кисель сухой</v>
      </c>
      <c r="B45" s="122">
        <f t="shared" si="3"/>
        <v>0</v>
      </c>
      <c r="C45" s="122">
        <f t="shared" si="4"/>
        <v>0</v>
      </c>
      <c r="D45" s="122">
        <f t="shared" si="5"/>
        <v>0</v>
      </c>
      <c r="E45" s="122">
        <f t="shared" si="6"/>
        <v>0</v>
      </c>
      <c r="F45" s="147"/>
      <c r="G45" s="148"/>
      <c r="H45" s="148"/>
      <c r="I45" s="148"/>
      <c r="J45" s="148"/>
      <c r="K45" s="148"/>
      <c r="L45" s="148"/>
      <c r="M45" s="148"/>
      <c r="N45" s="148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50"/>
      <c r="AK45" s="15">
        <f t="shared" si="0"/>
        <v>0</v>
      </c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3">
        <f t="shared" si="1"/>
        <v>0</v>
      </c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34">
        <f t="shared" si="2"/>
        <v>0</v>
      </c>
    </row>
    <row r="46" spans="1:101" ht="18">
      <c r="A46" s="20" t="str">
        <f>приход!A46</f>
        <v>хлеб ржаной</v>
      </c>
      <c r="B46" s="122">
        <f t="shared" si="3"/>
        <v>0</v>
      </c>
      <c r="C46" s="122">
        <f t="shared" si="4"/>
        <v>0</v>
      </c>
      <c r="D46" s="122">
        <f t="shared" si="5"/>
        <v>0</v>
      </c>
      <c r="E46" s="122">
        <f t="shared" si="6"/>
        <v>0</v>
      </c>
      <c r="F46" s="147"/>
      <c r="G46" s="148"/>
      <c r="H46" s="148"/>
      <c r="I46" s="148"/>
      <c r="J46" s="148"/>
      <c r="K46" s="148"/>
      <c r="L46" s="148"/>
      <c r="M46" s="148"/>
      <c r="N46" s="148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50"/>
      <c r="AK46" s="15">
        <f t="shared" si="0"/>
        <v>0</v>
      </c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3">
        <f t="shared" si="1"/>
        <v>0</v>
      </c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34">
        <f t="shared" si="2"/>
        <v>0</v>
      </c>
    </row>
    <row r="47" spans="1:101" ht="18">
      <c r="A47" s="20" t="str">
        <f>приход!A47</f>
        <v>хлеб пшеничный</v>
      </c>
      <c r="B47" s="122">
        <f t="shared" si="3"/>
        <v>0</v>
      </c>
      <c r="C47" s="122">
        <f t="shared" si="4"/>
        <v>0</v>
      </c>
      <c r="D47" s="122">
        <f t="shared" si="5"/>
        <v>0</v>
      </c>
      <c r="E47" s="122">
        <f t="shared" si="6"/>
        <v>0</v>
      </c>
      <c r="F47" s="147"/>
      <c r="G47" s="148"/>
      <c r="H47" s="148"/>
      <c r="I47" s="148"/>
      <c r="J47" s="148"/>
      <c r="K47" s="148"/>
      <c r="L47" s="148"/>
      <c r="M47" s="148"/>
      <c r="N47" s="148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50"/>
      <c r="AK47" s="15">
        <f t="shared" si="0"/>
        <v>0</v>
      </c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3">
        <f t="shared" si="1"/>
        <v>0</v>
      </c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34">
        <f t="shared" si="2"/>
        <v>0</v>
      </c>
    </row>
    <row r="48" spans="1:101" ht="18">
      <c r="A48" s="20" t="str">
        <f>приход!A48</f>
        <v>батон</v>
      </c>
      <c r="B48" s="122">
        <f t="shared" si="3"/>
        <v>0</v>
      </c>
      <c r="C48" s="122">
        <f t="shared" si="4"/>
        <v>0</v>
      </c>
      <c r="D48" s="122">
        <f t="shared" si="5"/>
        <v>0</v>
      </c>
      <c r="E48" s="122">
        <f t="shared" si="6"/>
        <v>0</v>
      </c>
      <c r="F48" s="147"/>
      <c r="G48" s="148"/>
      <c r="H48" s="148"/>
      <c r="I48" s="148"/>
      <c r="J48" s="148"/>
      <c r="K48" s="148"/>
      <c r="L48" s="148"/>
      <c r="M48" s="148"/>
      <c r="N48" s="148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50"/>
      <c r="AK48" s="15">
        <f t="shared" si="0"/>
        <v>0</v>
      </c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3">
        <f t="shared" si="1"/>
        <v>0</v>
      </c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34">
        <f t="shared" si="2"/>
        <v>0</v>
      </c>
    </row>
    <row r="49" spans="1:101" ht="36">
      <c r="A49" s="20" t="str">
        <f>приход!A49</f>
        <v>сухари панировачные</v>
      </c>
      <c r="B49" s="122">
        <f t="shared" si="3"/>
        <v>0</v>
      </c>
      <c r="C49" s="122">
        <f t="shared" si="4"/>
        <v>0</v>
      </c>
      <c r="D49" s="122">
        <f t="shared" si="5"/>
        <v>0</v>
      </c>
      <c r="E49" s="122">
        <f t="shared" si="6"/>
        <v>0</v>
      </c>
      <c r="F49" s="147"/>
      <c r="G49" s="148"/>
      <c r="H49" s="148"/>
      <c r="I49" s="148"/>
      <c r="J49" s="148"/>
      <c r="K49" s="148"/>
      <c r="L49" s="148"/>
      <c r="M49" s="148"/>
      <c r="N49" s="148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50"/>
      <c r="AK49" s="15">
        <f t="shared" si="0"/>
        <v>0</v>
      </c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3">
        <f t="shared" si="1"/>
        <v>0</v>
      </c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34">
        <f t="shared" si="2"/>
        <v>0</v>
      </c>
    </row>
    <row r="50" spans="1:101" ht="18">
      <c r="A50" s="20" t="str">
        <f>приход!A50</f>
        <v>булочка</v>
      </c>
      <c r="B50" s="122">
        <f t="shared" si="3"/>
        <v>0</v>
      </c>
      <c r="C50" s="122">
        <f t="shared" si="4"/>
        <v>0</v>
      </c>
      <c r="D50" s="122">
        <f t="shared" si="5"/>
        <v>0</v>
      </c>
      <c r="E50" s="122">
        <f t="shared" si="6"/>
        <v>0</v>
      </c>
      <c r="F50" s="147"/>
      <c r="G50" s="148"/>
      <c r="H50" s="148"/>
      <c r="I50" s="148"/>
      <c r="J50" s="148"/>
      <c r="K50" s="148"/>
      <c r="L50" s="148"/>
      <c r="M50" s="148"/>
      <c r="N50" s="148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50"/>
      <c r="AK50" s="15">
        <f t="shared" si="0"/>
        <v>0</v>
      </c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3">
        <f t="shared" si="1"/>
        <v>0</v>
      </c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34">
        <f t="shared" si="2"/>
        <v>0</v>
      </c>
    </row>
    <row r="51" spans="1:101" ht="18">
      <c r="A51" s="20" t="str">
        <f>приход!A51</f>
        <v>прочее х\б изделия</v>
      </c>
      <c r="B51" s="122">
        <f t="shared" si="3"/>
        <v>0</v>
      </c>
      <c r="C51" s="122">
        <f t="shared" si="4"/>
        <v>0</v>
      </c>
      <c r="D51" s="122">
        <f t="shared" si="5"/>
        <v>0</v>
      </c>
      <c r="E51" s="122">
        <f t="shared" si="6"/>
        <v>0</v>
      </c>
      <c r="F51" s="147"/>
      <c r="G51" s="148"/>
      <c r="H51" s="148"/>
      <c r="I51" s="148"/>
      <c r="J51" s="148"/>
      <c r="K51" s="148"/>
      <c r="L51" s="148"/>
      <c r="M51" s="148"/>
      <c r="N51" s="148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50"/>
      <c r="AK51" s="15">
        <f t="shared" si="0"/>
        <v>0</v>
      </c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3">
        <f t="shared" si="1"/>
        <v>0</v>
      </c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34">
        <f t="shared" si="2"/>
        <v>0</v>
      </c>
    </row>
    <row r="52" spans="1:101" ht="18">
      <c r="A52" s="20" t="str">
        <f>приход!A52</f>
        <v>картофель</v>
      </c>
      <c r="B52" s="122">
        <f t="shared" si="3"/>
        <v>0</v>
      </c>
      <c r="C52" s="122">
        <f t="shared" si="4"/>
        <v>0</v>
      </c>
      <c r="D52" s="122">
        <f t="shared" si="5"/>
        <v>0</v>
      </c>
      <c r="E52" s="122">
        <f t="shared" si="6"/>
        <v>0</v>
      </c>
      <c r="F52" s="147"/>
      <c r="G52" s="148"/>
      <c r="H52" s="148"/>
      <c r="I52" s="148"/>
      <c r="J52" s="148"/>
      <c r="K52" s="148"/>
      <c r="L52" s="148"/>
      <c r="M52" s="148"/>
      <c r="N52" s="148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15">
        <f t="shared" si="0"/>
        <v>0</v>
      </c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3">
        <f t="shared" si="1"/>
        <v>0</v>
      </c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34">
        <f t="shared" si="2"/>
        <v>0</v>
      </c>
    </row>
    <row r="53" spans="1:101" ht="18">
      <c r="A53" s="20" t="str">
        <f>приход!A53</f>
        <v>капуста свежая</v>
      </c>
      <c r="B53" s="122">
        <f t="shared" si="3"/>
        <v>0</v>
      </c>
      <c r="C53" s="122">
        <f t="shared" si="4"/>
        <v>0</v>
      </c>
      <c r="D53" s="122">
        <f t="shared" si="5"/>
        <v>0</v>
      </c>
      <c r="E53" s="122">
        <f t="shared" si="6"/>
        <v>0</v>
      </c>
      <c r="F53" s="147"/>
      <c r="G53" s="148"/>
      <c r="H53" s="148"/>
      <c r="I53" s="148"/>
      <c r="J53" s="148"/>
      <c r="K53" s="148"/>
      <c r="L53" s="148"/>
      <c r="M53" s="148"/>
      <c r="N53" s="148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50"/>
      <c r="AK53" s="15">
        <f t="shared" si="0"/>
        <v>0</v>
      </c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3">
        <f t="shared" si="1"/>
        <v>0</v>
      </c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34">
        <f t="shared" si="2"/>
        <v>0</v>
      </c>
    </row>
    <row r="54" spans="1:101" ht="18">
      <c r="A54" s="20" t="str">
        <f>приход!A54</f>
        <v>лук</v>
      </c>
      <c r="B54" s="122">
        <f t="shared" si="3"/>
        <v>0</v>
      </c>
      <c r="C54" s="122">
        <f t="shared" si="4"/>
        <v>0</v>
      </c>
      <c r="D54" s="122">
        <f t="shared" si="5"/>
        <v>0</v>
      </c>
      <c r="E54" s="122">
        <f t="shared" si="6"/>
        <v>0</v>
      </c>
      <c r="F54" s="147"/>
      <c r="G54" s="148"/>
      <c r="H54" s="148"/>
      <c r="I54" s="148"/>
      <c r="J54" s="148"/>
      <c r="K54" s="148"/>
      <c r="L54" s="148"/>
      <c r="M54" s="148"/>
      <c r="N54" s="148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50"/>
      <c r="AK54" s="15">
        <f t="shared" si="0"/>
        <v>0</v>
      </c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3">
        <f t="shared" si="1"/>
        <v>0</v>
      </c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34">
        <f t="shared" si="2"/>
        <v>0</v>
      </c>
    </row>
    <row r="55" spans="1:101" ht="18">
      <c r="A55" s="20" t="str">
        <f>приход!A55</f>
        <v>морковь</v>
      </c>
      <c r="B55" s="122">
        <f t="shared" si="3"/>
        <v>0</v>
      </c>
      <c r="C55" s="122">
        <f t="shared" si="4"/>
        <v>0</v>
      </c>
      <c r="D55" s="122">
        <f t="shared" si="5"/>
        <v>0</v>
      </c>
      <c r="E55" s="122">
        <f t="shared" si="6"/>
        <v>0</v>
      </c>
      <c r="F55" s="147"/>
      <c r="G55" s="148"/>
      <c r="H55" s="148"/>
      <c r="I55" s="148"/>
      <c r="J55" s="148"/>
      <c r="K55" s="148"/>
      <c r="L55" s="148"/>
      <c r="M55" s="148"/>
      <c r="N55" s="148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50"/>
      <c r="AK55" s="15">
        <f t="shared" si="0"/>
        <v>0</v>
      </c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3">
        <f t="shared" si="1"/>
        <v>0</v>
      </c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34">
        <f t="shared" si="2"/>
        <v>0</v>
      </c>
    </row>
    <row r="56" spans="1:101" ht="18">
      <c r="A56" s="20" t="str">
        <f>приход!A56</f>
        <v>свекла</v>
      </c>
      <c r="B56" s="122">
        <f t="shared" si="3"/>
        <v>0</v>
      </c>
      <c r="C56" s="122">
        <f t="shared" si="4"/>
        <v>0</v>
      </c>
      <c r="D56" s="122">
        <f t="shared" si="5"/>
        <v>0</v>
      </c>
      <c r="E56" s="122">
        <f t="shared" si="6"/>
        <v>0</v>
      </c>
      <c r="F56" s="147"/>
      <c r="G56" s="148"/>
      <c r="H56" s="148"/>
      <c r="I56" s="148"/>
      <c r="J56" s="148"/>
      <c r="K56" s="148"/>
      <c r="L56" s="148"/>
      <c r="M56" s="148"/>
      <c r="N56" s="148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  <c r="AK56" s="15">
        <f t="shared" si="0"/>
        <v>0</v>
      </c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3">
        <f t="shared" si="1"/>
        <v>0</v>
      </c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34">
        <f t="shared" si="2"/>
        <v>0</v>
      </c>
    </row>
    <row r="57" spans="1:101" ht="18">
      <c r="A57" s="20" t="str">
        <f>приход!A57</f>
        <v>огурцы соленные</v>
      </c>
      <c r="B57" s="122">
        <f t="shared" si="3"/>
        <v>0</v>
      </c>
      <c r="C57" s="122">
        <f t="shared" si="4"/>
        <v>0</v>
      </c>
      <c r="D57" s="122">
        <f t="shared" si="5"/>
        <v>0</v>
      </c>
      <c r="E57" s="122">
        <f t="shared" si="6"/>
        <v>0</v>
      </c>
      <c r="F57" s="147"/>
      <c r="G57" s="148"/>
      <c r="H57" s="148"/>
      <c r="I57" s="148"/>
      <c r="J57" s="148"/>
      <c r="K57" s="148"/>
      <c r="L57" s="148"/>
      <c r="M57" s="148"/>
      <c r="N57" s="148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0"/>
      <c r="AK57" s="15">
        <f t="shared" si="0"/>
        <v>0</v>
      </c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3">
        <f t="shared" si="1"/>
        <v>0</v>
      </c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34">
        <f t="shared" si="2"/>
        <v>0</v>
      </c>
    </row>
    <row r="58" spans="1:101" ht="18">
      <c r="A58" s="20" t="str">
        <f>приход!A58</f>
        <v>кукуруза</v>
      </c>
      <c r="B58" s="122">
        <f t="shared" si="3"/>
        <v>0</v>
      </c>
      <c r="C58" s="122">
        <f t="shared" si="4"/>
        <v>0</v>
      </c>
      <c r="D58" s="122">
        <f t="shared" si="5"/>
        <v>0</v>
      </c>
      <c r="E58" s="122">
        <f t="shared" si="6"/>
        <v>0</v>
      </c>
      <c r="F58" s="147"/>
      <c r="G58" s="148"/>
      <c r="H58" s="148"/>
      <c r="I58" s="148"/>
      <c r="J58" s="148"/>
      <c r="K58" s="148"/>
      <c r="L58" s="148"/>
      <c r="M58" s="148"/>
      <c r="N58" s="148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50"/>
      <c r="AK58" s="15">
        <f t="shared" si="0"/>
        <v>0</v>
      </c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3">
        <f t="shared" si="1"/>
        <v>0</v>
      </c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34">
        <f t="shared" si="2"/>
        <v>0</v>
      </c>
    </row>
    <row r="59" spans="1:101" ht="18">
      <c r="A59" s="20" t="str">
        <f>приход!A59</f>
        <v>зеленый горошек</v>
      </c>
      <c r="B59" s="122">
        <f t="shared" si="3"/>
        <v>0</v>
      </c>
      <c r="C59" s="122">
        <f t="shared" si="4"/>
        <v>0</v>
      </c>
      <c r="D59" s="122">
        <f t="shared" si="5"/>
        <v>0</v>
      </c>
      <c r="E59" s="122">
        <f t="shared" si="6"/>
        <v>0</v>
      </c>
      <c r="F59" s="147"/>
      <c r="G59" s="148"/>
      <c r="H59" s="148"/>
      <c r="I59" s="148"/>
      <c r="J59" s="148"/>
      <c r="K59" s="148"/>
      <c r="L59" s="148"/>
      <c r="M59" s="148"/>
      <c r="N59" s="148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50"/>
      <c r="AK59" s="15">
        <f t="shared" si="0"/>
        <v>0</v>
      </c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3">
        <f t="shared" si="1"/>
        <v>0</v>
      </c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34">
        <f t="shared" si="2"/>
        <v>0</v>
      </c>
    </row>
    <row r="60" spans="1:101" ht="18">
      <c r="A60" s="20" t="str">
        <f>приход!A60</f>
        <v>икра кобачковая</v>
      </c>
      <c r="B60" s="122">
        <f t="shared" si="3"/>
        <v>0</v>
      </c>
      <c r="C60" s="122">
        <f t="shared" si="4"/>
        <v>0</v>
      </c>
      <c r="D60" s="122">
        <f t="shared" si="5"/>
        <v>0</v>
      </c>
      <c r="E60" s="122">
        <f t="shared" si="6"/>
        <v>0</v>
      </c>
      <c r="F60" s="147"/>
      <c r="G60" s="148"/>
      <c r="H60" s="148"/>
      <c r="I60" s="148"/>
      <c r="J60" s="148"/>
      <c r="K60" s="148"/>
      <c r="L60" s="148"/>
      <c r="M60" s="148"/>
      <c r="N60" s="148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50"/>
      <c r="AK60" s="15">
        <f t="shared" si="0"/>
        <v>0</v>
      </c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3">
        <f t="shared" si="1"/>
        <v>0</v>
      </c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34">
        <f t="shared" si="2"/>
        <v>0</v>
      </c>
    </row>
    <row r="61" spans="1:101" ht="18">
      <c r="A61" s="20" t="str">
        <f>приход!A61</f>
        <v>свежий помидор</v>
      </c>
      <c r="B61" s="122">
        <f t="shared" si="3"/>
        <v>0</v>
      </c>
      <c r="C61" s="122">
        <f t="shared" si="4"/>
        <v>0</v>
      </c>
      <c r="D61" s="122">
        <f t="shared" si="5"/>
        <v>0</v>
      </c>
      <c r="E61" s="122">
        <f t="shared" si="6"/>
        <v>0</v>
      </c>
      <c r="F61" s="147"/>
      <c r="G61" s="148"/>
      <c r="H61" s="148"/>
      <c r="I61" s="148"/>
      <c r="J61" s="148"/>
      <c r="K61" s="148"/>
      <c r="L61" s="148"/>
      <c r="M61" s="148"/>
      <c r="N61" s="148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50"/>
      <c r="AK61" s="15">
        <f t="shared" si="0"/>
        <v>0</v>
      </c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3">
        <f t="shared" si="1"/>
        <v>0</v>
      </c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34">
        <f t="shared" si="2"/>
        <v>0</v>
      </c>
    </row>
    <row r="62" spans="1:101" ht="18">
      <c r="A62" s="20" t="str">
        <f>приход!A62</f>
        <v>свежий огурец</v>
      </c>
      <c r="B62" s="122">
        <f t="shared" si="3"/>
        <v>0</v>
      </c>
      <c r="C62" s="122">
        <f t="shared" si="4"/>
        <v>0</v>
      </c>
      <c r="D62" s="122">
        <f t="shared" si="5"/>
        <v>0</v>
      </c>
      <c r="E62" s="122">
        <f t="shared" si="6"/>
        <v>0</v>
      </c>
      <c r="F62" s="147"/>
      <c r="G62" s="148"/>
      <c r="H62" s="148"/>
      <c r="I62" s="148"/>
      <c r="J62" s="148"/>
      <c r="K62" s="148"/>
      <c r="L62" s="148"/>
      <c r="M62" s="148"/>
      <c r="N62" s="148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50"/>
      <c r="AK62" s="15">
        <f t="shared" si="0"/>
        <v>0</v>
      </c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3">
        <f t="shared" si="1"/>
        <v>0</v>
      </c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34">
        <f t="shared" si="2"/>
        <v>0</v>
      </c>
    </row>
    <row r="63" spans="1:101" ht="18">
      <c r="A63" s="20" t="str">
        <f>приход!A63</f>
        <v>томат паста</v>
      </c>
      <c r="B63" s="122">
        <f t="shared" si="3"/>
        <v>0</v>
      </c>
      <c r="C63" s="122">
        <f t="shared" si="4"/>
        <v>0</v>
      </c>
      <c r="D63" s="122">
        <f t="shared" si="5"/>
        <v>0</v>
      </c>
      <c r="E63" s="122">
        <f t="shared" si="6"/>
        <v>0</v>
      </c>
      <c r="F63" s="147"/>
      <c r="G63" s="148"/>
      <c r="H63" s="148"/>
      <c r="I63" s="148"/>
      <c r="J63" s="148"/>
      <c r="K63" s="148"/>
      <c r="L63" s="148"/>
      <c r="M63" s="148"/>
      <c r="N63" s="148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50"/>
      <c r="AK63" s="15">
        <f t="shared" si="0"/>
        <v>0</v>
      </c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3">
        <f t="shared" si="1"/>
        <v>0</v>
      </c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34">
        <f t="shared" si="2"/>
        <v>0</v>
      </c>
    </row>
    <row r="64" spans="1:101" ht="18">
      <c r="A64" s="20" t="str">
        <f>приход!A64</f>
        <v>Золотой шар</v>
      </c>
      <c r="B64" s="122">
        <f t="shared" si="3"/>
        <v>0</v>
      </c>
      <c r="C64" s="122">
        <f t="shared" si="4"/>
        <v>0</v>
      </c>
      <c r="D64" s="122">
        <f t="shared" si="5"/>
        <v>0</v>
      </c>
      <c r="E64" s="122">
        <f t="shared" si="6"/>
        <v>0</v>
      </c>
      <c r="F64" s="147"/>
      <c r="G64" s="148"/>
      <c r="H64" s="148"/>
      <c r="I64" s="148"/>
      <c r="J64" s="148"/>
      <c r="K64" s="148"/>
      <c r="L64" s="148"/>
      <c r="M64" s="148"/>
      <c r="N64" s="148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50"/>
      <c r="AK64" s="15">
        <f t="shared" si="0"/>
        <v>0</v>
      </c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3">
        <f t="shared" si="1"/>
        <v>0</v>
      </c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34">
        <f t="shared" si="2"/>
        <v>0</v>
      </c>
    </row>
    <row r="65" spans="1:101" ht="36">
      <c r="A65" s="20" t="str">
        <f>приход!A65</f>
        <v>аскорбиновая кислота</v>
      </c>
      <c r="B65" s="122">
        <f t="shared" si="3"/>
        <v>0</v>
      </c>
      <c r="C65" s="122">
        <f t="shared" si="4"/>
        <v>0</v>
      </c>
      <c r="D65" s="122">
        <f t="shared" si="5"/>
        <v>0</v>
      </c>
      <c r="E65" s="122">
        <f t="shared" si="6"/>
        <v>0</v>
      </c>
      <c r="F65" s="147"/>
      <c r="G65" s="148"/>
      <c r="H65" s="148"/>
      <c r="I65" s="148"/>
      <c r="J65" s="148"/>
      <c r="K65" s="148"/>
      <c r="L65" s="148"/>
      <c r="M65" s="148"/>
      <c r="N65" s="148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50"/>
      <c r="AK65" s="15">
        <f t="shared" si="0"/>
        <v>0</v>
      </c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3">
        <f t="shared" si="1"/>
        <v>0</v>
      </c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34">
        <f t="shared" si="2"/>
        <v>0</v>
      </c>
    </row>
    <row r="66" spans="1:101" ht="18">
      <c r="A66" s="20" t="str">
        <f>приход!A66</f>
        <v>соль</v>
      </c>
      <c r="B66" s="122">
        <f t="shared" si="3"/>
        <v>0</v>
      </c>
      <c r="C66" s="122">
        <f t="shared" si="4"/>
        <v>0</v>
      </c>
      <c r="D66" s="122">
        <f t="shared" si="5"/>
        <v>0</v>
      </c>
      <c r="E66" s="122">
        <f t="shared" si="6"/>
        <v>0</v>
      </c>
      <c r="F66" s="147"/>
      <c r="G66" s="148"/>
      <c r="H66" s="148"/>
      <c r="I66" s="148"/>
      <c r="J66" s="148"/>
      <c r="K66" s="148"/>
      <c r="L66" s="148"/>
      <c r="M66" s="148"/>
      <c r="N66" s="148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50"/>
      <c r="AK66" s="15">
        <f t="shared" si="0"/>
        <v>0</v>
      </c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3">
        <f t="shared" si="1"/>
        <v>0</v>
      </c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34">
        <f t="shared" si="2"/>
        <v>0</v>
      </c>
    </row>
    <row r="67" spans="1:101" ht="18">
      <c r="A67" s="20" t="str">
        <f>приход!A67</f>
        <v>чай</v>
      </c>
      <c r="B67" s="122">
        <f t="shared" si="3"/>
        <v>0</v>
      </c>
      <c r="C67" s="122">
        <f t="shared" si="4"/>
        <v>0</v>
      </c>
      <c r="D67" s="122">
        <f t="shared" si="5"/>
        <v>0</v>
      </c>
      <c r="E67" s="122">
        <f t="shared" si="6"/>
        <v>0</v>
      </c>
      <c r="F67" s="147"/>
      <c r="G67" s="148"/>
      <c r="H67" s="148"/>
      <c r="I67" s="148"/>
      <c r="J67" s="148"/>
      <c r="K67" s="148"/>
      <c r="L67" s="148"/>
      <c r="M67" s="148"/>
      <c r="N67" s="148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50"/>
      <c r="AK67" s="15">
        <f t="shared" si="0"/>
        <v>0</v>
      </c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3">
        <f t="shared" si="1"/>
        <v>0</v>
      </c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34">
        <f t="shared" si="2"/>
        <v>0</v>
      </c>
    </row>
    <row r="68" spans="1:101" ht="18">
      <c r="A68" s="20" t="str">
        <f>приход!A68</f>
        <v>какао</v>
      </c>
      <c r="B68" s="122">
        <f t="shared" si="3"/>
        <v>0</v>
      </c>
      <c r="C68" s="122">
        <f t="shared" si="4"/>
        <v>0</v>
      </c>
      <c r="D68" s="122">
        <f t="shared" si="5"/>
        <v>0</v>
      </c>
      <c r="E68" s="122">
        <f t="shared" si="6"/>
        <v>0</v>
      </c>
      <c r="F68" s="147"/>
      <c r="G68" s="148"/>
      <c r="H68" s="148"/>
      <c r="I68" s="148"/>
      <c r="J68" s="148"/>
      <c r="K68" s="148"/>
      <c r="L68" s="148"/>
      <c r="M68" s="148"/>
      <c r="N68" s="148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50"/>
      <c r="AK68" s="15">
        <f t="shared" si="0"/>
        <v>0</v>
      </c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3">
        <f t="shared" si="1"/>
        <v>0</v>
      </c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34">
        <f t="shared" si="2"/>
        <v>0</v>
      </c>
    </row>
    <row r="69" spans="1:101" ht="27.75" customHeight="1">
      <c r="A69" s="20" t="str">
        <f>приход!A69</f>
        <v>кофейный напиток</v>
      </c>
      <c r="B69" s="122">
        <f t="shared" si="3"/>
        <v>0</v>
      </c>
      <c r="C69" s="122">
        <f t="shared" si="4"/>
        <v>0</v>
      </c>
      <c r="D69" s="122">
        <f t="shared" si="5"/>
        <v>0</v>
      </c>
      <c r="E69" s="122">
        <f t="shared" si="6"/>
        <v>0</v>
      </c>
      <c r="F69" s="147"/>
      <c r="G69" s="148"/>
      <c r="H69" s="148"/>
      <c r="I69" s="148"/>
      <c r="J69" s="148"/>
      <c r="K69" s="148"/>
      <c r="L69" s="148"/>
      <c r="M69" s="148"/>
      <c r="N69" s="148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50"/>
      <c r="AK69" s="15">
        <f t="shared" si="0"/>
        <v>0</v>
      </c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3">
        <f t="shared" si="1"/>
        <v>0</v>
      </c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34">
        <f t="shared" si="2"/>
        <v>0</v>
      </c>
    </row>
    <row r="70" spans="1:101" ht="18">
      <c r="A70" s="20" t="str">
        <f>приход!A70</f>
        <v>сахарный песок</v>
      </c>
      <c r="B70" s="122">
        <f t="shared" si="3"/>
        <v>0</v>
      </c>
      <c r="C70" s="122">
        <f t="shared" si="4"/>
        <v>0</v>
      </c>
      <c r="D70" s="122">
        <f t="shared" si="5"/>
        <v>0</v>
      </c>
      <c r="E70" s="122">
        <f t="shared" si="6"/>
        <v>0</v>
      </c>
      <c r="F70" s="147"/>
      <c r="G70" s="148"/>
      <c r="H70" s="148"/>
      <c r="I70" s="148"/>
      <c r="J70" s="148"/>
      <c r="K70" s="148"/>
      <c r="L70" s="148"/>
      <c r="M70" s="148"/>
      <c r="N70" s="148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50"/>
      <c r="AK70" s="15">
        <f aca="true" t="shared" si="7" ref="AK70:AK79">SUM(F70:AJ70)</f>
        <v>0</v>
      </c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3">
        <f aca="true" t="shared" si="8" ref="BQ70:BQ79">SUM(AL70:BP70)</f>
        <v>0</v>
      </c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34">
        <f aca="true" t="shared" si="9" ref="CW70:CW79">SUM(BR70:CV70)</f>
        <v>0</v>
      </c>
    </row>
    <row r="71" spans="1:101" ht="18">
      <c r="A71" s="20" t="str">
        <f>приход!A71</f>
        <v>лавровый лист</v>
      </c>
      <c r="B71" s="122">
        <f aca="true" t="shared" si="10" ref="B71:B90">AK71</f>
        <v>0</v>
      </c>
      <c r="C71" s="122">
        <f aca="true" t="shared" si="11" ref="C71:C90">BQ71</f>
        <v>0</v>
      </c>
      <c r="D71" s="122">
        <f aca="true" t="shared" si="12" ref="D71:D90">CW71</f>
        <v>0</v>
      </c>
      <c r="E71" s="122">
        <f aca="true" t="shared" si="13" ref="E71:E90">SUM(B71:D71)</f>
        <v>0</v>
      </c>
      <c r="F71" s="147"/>
      <c r="G71" s="148"/>
      <c r="H71" s="148"/>
      <c r="I71" s="148"/>
      <c r="J71" s="148"/>
      <c r="K71" s="148"/>
      <c r="L71" s="148"/>
      <c r="M71" s="148"/>
      <c r="N71" s="148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50"/>
      <c r="AK71" s="15">
        <f t="shared" si="7"/>
        <v>0</v>
      </c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3">
        <f t="shared" si="8"/>
        <v>0</v>
      </c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34">
        <f t="shared" si="9"/>
        <v>0</v>
      </c>
    </row>
    <row r="72" spans="1:101" ht="18">
      <c r="A72" s="20" t="str">
        <f>приход!A72</f>
        <v>вафли</v>
      </c>
      <c r="B72" s="122">
        <f t="shared" si="10"/>
        <v>0</v>
      </c>
      <c r="C72" s="122">
        <f t="shared" si="11"/>
        <v>0</v>
      </c>
      <c r="D72" s="122">
        <f t="shared" si="12"/>
        <v>0</v>
      </c>
      <c r="E72" s="122">
        <f t="shared" si="13"/>
        <v>0</v>
      </c>
      <c r="F72" s="147"/>
      <c r="G72" s="148"/>
      <c r="H72" s="148"/>
      <c r="I72" s="148"/>
      <c r="J72" s="148"/>
      <c r="K72" s="148"/>
      <c r="L72" s="148"/>
      <c r="M72" s="148"/>
      <c r="N72" s="148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  <c r="AK72" s="15">
        <f t="shared" si="7"/>
        <v>0</v>
      </c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3">
        <f t="shared" si="8"/>
        <v>0</v>
      </c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34">
        <f t="shared" si="9"/>
        <v>0</v>
      </c>
    </row>
    <row r="73" spans="1:101" ht="18">
      <c r="A73" s="20" t="str">
        <f>приход!A73</f>
        <v>пряники</v>
      </c>
      <c r="B73" s="122">
        <f t="shared" si="10"/>
        <v>0</v>
      </c>
      <c r="C73" s="122">
        <f t="shared" si="11"/>
        <v>0</v>
      </c>
      <c r="D73" s="122">
        <f t="shared" si="12"/>
        <v>0</v>
      </c>
      <c r="E73" s="122">
        <f t="shared" si="13"/>
        <v>0</v>
      </c>
      <c r="F73" s="147"/>
      <c r="G73" s="148"/>
      <c r="H73" s="148"/>
      <c r="I73" s="148"/>
      <c r="J73" s="148"/>
      <c r="K73" s="148"/>
      <c r="L73" s="148"/>
      <c r="M73" s="148"/>
      <c r="N73" s="148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50"/>
      <c r="AK73" s="15">
        <f t="shared" si="7"/>
        <v>0</v>
      </c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3">
        <f t="shared" si="8"/>
        <v>0</v>
      </c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34">
        <f t="shared" si="9"/>
        <v>0</v>
      </c>
    </row>
    <row r="74" spans="1:101" ht="18">
      <c r="A74" s="20" t="str">
        <f>приход!A74</f>
        <v>печенье</v>
      </c>
      <c r="B74" s="122">
        <f t="shared" si="10"/>
        <v>0</v>
      </c>
      <c r="C74" s="122">
        <f t="shared" si="11"/>
        <v>0</v>
      </c>
      <c r="D74" s="122">
        <f t="shared" si="12"/>
        <v>0</v>
      </c>
      <c r="E74" s="122">
        <f t="shared" si="13"/>
        <v>0</v>
      </c>
      <c r="F74" s="147"/>
      <c r="G74" s="148"/>
      <c r="H74" s="148"/>
      <c r="I74" s="148"/>
      <c r="J74" s="148"/>
      <c r="K74" s="148"/>
      <c r="L74" s="148"/>
      <c r="M74" s="148"/>
      <c r="N74" s="148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50"/>
      <c r="AK74" s="15">
        <f t="shared" si="7"/>
        <v>0</v>
      </c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3">
        <f t="shared" si="8"/>
        <v>0</v>
      </c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34">
        <f t="shared" si="9"/>
        <v>0</v>
      </c>
    </row>
    <row r="75" spans="1:101" ht="18">
      <c r="A75" s="20" t="str">
        <f>приход!A75</f>
        <v>шоколад 100 гр.</v>
      </c>
      <c r="B75" s="122">
        <f t="shared" si="10"/>
        <v>0</v>
      </c>
      <c r="C75" s="122">
        <f t="shared" si="11"/>
        <v>0</v>
      </c>
      <c r="D75" s="122">
        <f t="shared" si="12"/>
        <v>0</v>
      </c>
      <c r="E75" s="122">
        <f t="shared" si="13"/>
        <v>0</v>
      </c>
      <c r="F75" s="147"/>
      <c r="G75" s="148"/>
      <c r="H75" s="148"/>
      <c r="I75" s="148"/>
      <c r="J75" s="148"/>
      <c r="K75" s="148"/>
      <c r="L75" s="148"/>
      <c r="M75" s="148"/>
      <c r="N75" s="148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50"/>
      <c r="AK75" s="15">
        <f t="shared" si="7"/>
        <v>0</v>
      </c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3">
        <f t="shared" si="8"/>
        <v>0</v>
      </c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34">
        <f t="shared" si="9"/>
        <v>0</v>
      </c>
    </row>
    <row r="76" spans="1:101" ht="18">
      <c r="A76" s="20" t="str">
        <f>приход!A76</f>
        <v>шоколад 50 гр.</v>
      </c>
      <c r="B76" s="122">
        <f t="shared" si="10"/>
        <v>0</v>
      </c>
      <c r="C76" s="122">
        <f t="shared" si="11"/>
        <v>0</v>
      </c>
      <c r="D76" s="122">
        <f t="shared" si="12"/>
        <v>0</v>
      </c>
      <c r="E76" s="122">
        <f t="shared" si="13"/>
        <v>0</v>
      </c>
      <c r="F76" s="147"/>
      <c r="G76" s="148"/>
      <c r="H76" s="148"/>
      <c r="I76" s="148"/>
      <c r="J76" s="148"/>
      <c r="K76" s="148"/>
      <c r="L76" s="148"/>
      <c r="M76" s="148"/>
      <c r="N76" s="148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50"/>
      <c r="AK76" s="15">
        <f t="shared" si="7"/>
        <v>0</v>
      </c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3">
        <f t="shared" si="8"/>
        <v>0</v>
      </c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34">
        <f t="shared" si="9"/>
        <v>0</v>
      </c>
    </row>
    <row r="77" spans="1:101" ht="18">
      <c r="A77" s="20" t="str">
        <f>приход!A77</f>
        <v>шоколад 25 гр.</v>
      </c>
      <c r="B77" s="122">
        <f t="shared" si="10"/>
        <v>0</v>
      </c>
      <c r="C77" s="122">
        <f t="shared" si="11"/>
        <v>0</v>
      </c>
      <c r="D77" s="122">
        <f t="shared" si="12"/>
        <v>0</v>
      </c>
      <c r="E77" s="122">
        <f t="shared" si="13"/>
        <v>0</v>
      </c>
      <c r="F77" s="147"/>
      <c r="G77" s="148"/>
      <c r="H77" s="148"/>
      <c r="I77" s="148"/>
      <c r="J77" s="148"/>
      <c r="K77" s="148"/>
      <c r="L77" s="148"/>
      <c r="M77" s="148"/>
      <c r="N77" s="148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50"/>
      <c r="AK77" s="15">
        <f t="shared" si="7"/>
        <v>0</v>
      </c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3">
        <f t="shared" si="8"/>
        <v>0</v>
      </c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34">
        <f t="shared" si="9"/>
        <v>0</v>
      </c>
    </row>
    <row r="78" spans="1:101" ht="18">
      <c r="A78" s="20" t="str">
        <f>приход!A78</f>
        <v>конфеты шок.</v>
      </c>
      <c r="B78" s="122">
        <f t="shared" si="10"/>
        <v>0</v>
      </c>
      <c r="C78" s="122">
        <f t="shared" si="11"/>
        <v>0</v>
      </c>
      <c r="D78" s="122">
        <f t="shared" si="12"/>
        <v>0</v>
      </c>
      <c r="E78" s="122">
        <f t="shared" si="13"/>
        <v>0</v>
      </c>
      <c r="F78" s="147"/>
      <c r="G78" s="148"/>
      <c r="H78" s="148"/>
      <c r="I78" s="148"/>
      <c r="J78" s="148"/>
      <c r="K78" s="148"/>
      <c r="L78" s="148"/>
      <c r="M78" s="148"/>
      <c r="N78" s="148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50"/>
      <c r="AK78" s="15">
        <f t="shared" si="7"/>
        <v>0</v>
      </c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3">
        <f t="shared" si="8"/>
        <v>0</v>
      </c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34">
        <f t="shared" si="9"/>
        <v>0</v>
      </c>
    </row>
    <row r="79" spans="1:101" ht="18">
      <c r="A79" s="20" t="str">
        <f>приход!A79</f>
        <v>зефир</v>
      </c>
      <c r="B79" s="122">
        <f t="shared" si="10"/>
        <v>0</v>
      </c>
      <c r="C79" s="122">
        <f t="shared" si="11"/>
        <v>0</v>
      </c>
      <c r="D79" s="122">
        <f t="shared" si="12"/>
        <v>0</v>
      </c>
      <c r="E79" s="122">
        <f t="shared" si="13"/>
        <v>0</v>
      </c>
      <c r="F79" s="147"/>
      <c r="G79" s="148"/>
      <c r="H79" s="148"/>
      <c r="I79" s="148"/>
      <c r="J79" s="148"/>
      <c r="K79" s="148"/>
      <c r="L79" s="148"/>
      <c r="M79" s="148"/>
      <c r="N79" s="148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50"/>
      <c r="AK79" s="15">
        <f t="shared" si="7"/>
        <v>0</v>
      </c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3">
        <f t="shared" si="8"/>
        <v>0</v>
      </c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34">
        <f t="shared" si="9"/>
        <v>0</v>
      </c>
    </row>
    <row r="80" spans="1:101" ht="18">
      <c r="A80" s="20" t="str">
        <f>приход!A80</f>
        <v>джем, повидло</v>
      </c>
      <c r="B80" s="122">
        <f t="shared" si="10"/>
        <v>0</v>
      </c>
      <c r="C80" s="122">
        <f t="shared" si="11"/>
        <v>0</v>
      </c>
      <c r="D80" s="122">
        <f t="shared" si="12"/>
        <v>0</v>
      </c>
      <c r="E80" s="122">
        <f t="shared" si="13"/>
        <v>0</v>
      </c>
      <c r="F80" s="147"/>
      <c r="G80" s="148"/>
      <c r="H80" s="148"/>
      <c r="I80" s="148"/>
      <c r="J80" s="148"/>
      <c r="K80" s="148"/>
      <c r="L80" s="148"/>
      <c r="M80" s="148"/>
      <c r="N80" s="148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50"/>
      <c r="AK80" s="15">
        <f>SUM(F80:AJ80)</f>
        <v>0</v>
      </c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3">
        <f>SUM(AL80:BP80)</f>
        <v>0</v>
      </c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34">
        <f>SUM(BR80:CV80)</f>
        <v>0</v>
      </c>
    </row>
    <row r="81" spans="1:101" ht="18">
      <c r="A81" s="20">
        <f>приход!A81</f>
        <v>1</v>
      </c>
      <c r="B81" s="122">
        <f t="shared" si="10"/>
        <v>0</v>
      </c>
      <c r="C81" s="122">
        <f t="shared" si="11"/>
        <v>0</v>
      </c>
      <c r="D81" s="122">
        <f t="shared" si="12"/>
        <v>0</v>
      </c>
      <c r="E81" s="122">
        <f t="shared" si="13"/>
        <v>0</v>
      </c>
      <c r="F81" s="147"/>
      <c r="G81" s="148"/>
      <c r="H81" s="148"/>
      <c r="I81" s="148"/>
      <c r="J81" s="148"/>
      <c r="K81" s="148"/>
      <c r="L81" s="148"/>
      <c r="M81" s="148"/>
      <c r="N81" s="148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50"/>
      <c r="AK81" s="15">
        <f aca="true" t="shared" si="14" ref="AK81:AK90">SUM(F81:AJ81)</f>
        <v>0</v>
      </c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3">
        <f aca="true" t="shared" si="15" ref="BQ81:BQ90">SUM(AL81:BP81)</f>
        <v>0</v>
      </c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34">
        <f aca="true" t="shared" si="16" ref="CW81:CW90">SUM(BR81:CV81)</f>
        <v>0</v>
      </c>
    </row>
    <row r="82" spans="1:101" ht="18">
      <c r="A82" s="20">
        <f>приход!A82</f>
        <v>2</v>
      </c>
      <c r="B82" s="122">
        <f t="shared" si="10"/>
        <v>0</v>
      </c>
      <c r="C82" s="122">
        <f t="shared" si="11"/>
        <v>0</v>
      </c>
      <c r="D82" s="122">
        <f t="shared" si="12"/>
        <v>0</v>
      </c>
      <c r="E82" s="122">
        <f t="shared" si="13"/>
        <v>0</v>
      </c>
      <c r="F82" s="147"/>
      <c r="G82" s="148"/>
      <c r="H82" s="148"/>
      <c r="I82" s="148"/>
      <c r="J82" s="148"/>
      <c r="K82" s="148"/>
      <c r="L82" s="148"/>
      <c r="M82" s="148"/>
      <c r="N82" s="148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50"/>
      <c r="AK82" s="15">
        <f t="shared" si="14"/>
        <v>0</v>
      </c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3">
        <f t="shared" si="15"/>
        <v>0</v>
      </c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34">
        <f t="shared" si="16"/>
        <v>0</v>
      </c>
    </row>
    <row r="83" spans="1:101" ht="18">
      <c r="A83" s="20">
        <f>приход!A83</f>
        <v>3</v>
      </c>
      <c r="B83" s="122">
        <f t="shared" si="10"/>
        <v>0</v>
      </c>
      <c r="C83" s="122">
        <f t="shared" si="11"/>
        <v>0</v>
      </c>
      <c r="D83" s="122">
        <f t="shared" si="12"/>
        <v>0</v>
      </c>
      <c r="E83" s="122">
        <f t="shared" si="13"/>
        <v>0</v>
      </c>
      <c r="F83" s="147"/>
      <c r="G83" s="148"/>
      <c r="H83" s="148"/>
      <c r="I83" s="148"/>
      <c r="J83" s="148"/>
      <c r="K83" s="148"/>
      <c r="L83" s="148"/>
      <c r="M83" s="148"/>
      <c r="N83" s="148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50"/>
      <c r="AK83" s="15">
        <f t="shared" si="14"/>
        <v>0</v>
      </c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3">
        <f t="shared" si="15"/>
        <v>0</v>
      </c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34">
        <f t="shared" si="16"/>
        <v>0</v>
      </c>
    </row>
    <row r="84" spans="1:101" ht="18">
      <c r="A84" s="20">
        <f>приход!A84</f>
        <v>4</v>
      </c>
      <c r="B84" s="122">
        <f t="shared" si="10"/>
        <v>0</v>
      </c>
      <c r="C84" s="122">
        <f t="shared" si="11"/>
        <v>0</v>
      </c>
      <c r="D84" s="122">
        <f t="shared" si="12"/>
        <v>0</v>
      </c>
      <c r="E84" s="122">
        <f t="shared" si="13"/>
        <v>0</v>
      </c>
      <c r="F84" s="147"/>
      <c r="G84" s="148"/>
      <c r="H84" s="148"/>
      <c r="I84" s="148"/>
      <c r="J84" s="148"/>
      <c r="K84" s="148"/>
      <c r="L84" s="148"/>
      <c r="M84" s="148"/>
      <c r="N84" s="148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50"/>
      <c r="AK84" s="15">
        <f t="shared" si="14"/>
        <v>0</v>
      </c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3">
        <f t="shared" si="15"/>
        <v>0</v>
      </c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34">
        <f t="shared" si="16"/>
        <v>0</v>
      </c>
    </row>
    <row r="85" spans="1:101" ht="18">
      <c r="A85" s="20">
        <f>приход!A85</f>
        <v>5</v>
      </c>
      <c r="B85" s="122">
        <f t="shared" si="10"/>
        <v>0</v>
      </c>
      <c r="C85" s="122">
        <f t="shared" si="11"/>
        <v>0</v>
      </c>
      <c r="D85" s="122">
        <f t="shared" si="12"/>
        <v>0</v>
      </c>
      <c r="E85" s="122">
        <f t="shared" si="13"/>
        <v>0</v>
      </c>
      <c r="F85" s="147"/>
      <c r="G85" s="148"/>
      <c r="H85" s="148"/>
      <c r="I85" s="148"/>
      <c r="J85" s="148"/>
      <c r="K85" s="148"/>
      <c r="L85" s="148"/>
      <c r="M85" s="148"/>
      <c r="N85" s="148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50"/>
      <c r="AK85" s="15">
        <f t="shared" si="14"/>
        <v>0</v>
      </c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3">
        <f t="shared" si="15"/>
        <v>0</v>
      </c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34">
        <f t="shared" si="16"/>
        <v>0</v>
      </c>
    </row>
    <row r="86" spans="1:101" ht="18">
      <c r="A86" s="20">
        <f>приход!A86</f>
        <v>6</v>
      </c>
      <c r="B86" s="122">
        <f t="shared" si="10"/>
        <v>0</v>
      </c>
      <c r="C86" s="122">
        <f t="shared" si="11"/>
        <v>0</v>
      </c>
      <c r="D86" s="122">
        <f t="shared" si="12"/>
        <v>0</v>
      </c>
      <c r="E86" s="122">
        <f t="shared" si="13"/>
        <v>0</v>
      </c>
      <c r="F86" s="147"/>
      <c r="G86" s="148"/>
      <c r="H86" s="148"/>
      <c r="I86" s="148"/>
      <c r="J86" s="148"/>
      <c r="K86" s="148"/>
      <c r="L86" s="148"/>
      <c r="M86" s="148"/>
      <c r="N86" s="148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50"/>
      <c r="AK86" s="15">
        <f t="shared" si="14"/>
        <v>0</v>
      </c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3">
        <f t="shared" si="15"/>
        <v>0</v>
      </c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34">
        <f t="shared" si="16"/>
        <v>0</v>
      </c>
    </row>
    <row r="87" spans="1:101" ht="18">
      <c r="A87" s="20">
        <f>приход!A87</f>
        <v>7</v>
      </c>
      <c r="B87" s="122">
        <f t="shared" si="10"/>
        <v>0</v>
      </c>
      <c r="C87" s="122">
        <f t="shared" si="11"/>
        <v>0</v>
      </c>
      <c r="D87" s="122">
        <f t="shared" si="12"/>
        <v>0</v>
      </c>
      <c r="E87" s="122">
        <f t="shared" si="13"/>
        <v>0</v>
      </c>
      <c r="F87" s="147"/>
      <c r="G87" s="148"/>
      <c r="H87" s="148"/>
      <c r="I87" s="148"/>
      <c r="J87" s="148"/>
      <c r="K87" s="148"/>
      <c r="L87" s="148"/>
      <c r="M87" s="148"/>
      <c r="N87" s="148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50"/>
      <c r="AK87" s="15">
        <f t="shared" si="14"/>
        <v>0</v>
      </c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3">
        <f t="shared" si="15"/>
        <v>0</v>
      </c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34">
        <f t="shared" si="16"/>
        <v>0</v>
      </c>
    </row>
    <row r="88" spans="1:101" ht="18">
      <c r="A88" s="20">
        <f>приход!A88</f>
        <v>8</v>
      </c>
      <c r="B88" s="122">
        <f t="shared" si="10"/>
        <v>0</v>
      </c>
      <c r="C88" s="122">
        <f t="shared" si="11"/>
        <v>0</v>
      </c>
      <c r="D88" s="122">
        <f t="shared" si="12"/>
        <v>0</v>
      </c>
      <c r="E88" s="122">
        <f t="shared" si="13"/>
        <v>0</v>
      </c>
      <c r="F88" s="147"/>
      <c r="G88" s="148"/>
      <c r="H88" s="148"/>
      <c r="I88" s="148"/>
      <c r="J88" s="148"/>
      <c r="K88" s="148"/>
      <c r="L88" s="148"/>
      <c r="M88" s="148"/>
      <c r="N88" s="148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50"/>
      <c r="AK88" s="15">
        <f t="shared" si="14"/>
        <v>0</v>
      </c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3">
        <f t="shared" si="15"/>
        <v>0</v>
      </c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34">
        <f t="shared" si="16"/>
        <v>0</v>
      </c>
    </row>
    <row r="89" spans="1:101" ht="18">
      <c r="A89" s="20">
        <f>приход!A89</f>
        <v>9</v>
      </c>
      <c r="B89" s="122">
        <f t="shared" si="10"/>
        <v>0</v>
      </c>
      <c r="C89" s="122">
        <f t="shared" si="11"/>
        <v>0</v>
      </c>
      <c r="D89" s="122">
        <f t="shared" si="12"/>
        <v>0</v>
      </c>
      <c r="E89" s="122">
        <f t="shared" si="13"/>
        <v>0</v>
      </c>
      <c r="F89" s="147"/>
      <c r="G89" s="148"/>
      <c r="H89" s="148"/>
      <c r="I89" s="148"/>
      <c r="J89" s="148"/>
      <c r="K89" s="148"/>
      <c r="L89" s="148"/>
      <c r="M89" s="148"/>
      <c r="N89" s="148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50"/>
      <c r="AK89" s="15">
        <f t="shared" si="14"/>
        <v>0</v>
      </c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3">
        <f t="shared" si="15"/>
        <v>0</v>
      </c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34">
        <f t="shared" si="16"/>
        <v>0</v>
      </c>
    </row>
    <row r="90" spans="1:101" ht="18">
      <c r="A90" s="20">
        <f>приход!A90</f>
        <v>10</v>
      </c>
      <c r="B90" s="122">
        <f t="shared" si="10"/>
        <v>0</v>
      </c>
      <c r="C90" s="122">
        <f t="shared" si="11"/>
        <v>0</v>
      </c>
      <c r="D90" s="122">
        <f t="shared" si="12"/>
        <v>0</v>
      </c>
      <c r="E90" s="122">
        <f t="shared" si="13"/>
        <v>0</v>
      </c>
      <c r="F90" s="147"/>
      <c r="G90" s="148"/>
      <c r="H90" s="148"/>
      <c r="I90" s="148"/>
      <c r="J90" s="148"/>
      <c r="K90" s="148"/>
      <c r="L90" s="148"/>
      <c r="M90" s="148"/>
      <c r="N90" s="148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50"/>
      <c r="AK90" s="15">
        <f t="shared" si="14"/>
        <v>0</v>
      </c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3">
        <f t="shared" si="15"/>
        <v>0</v>
      </c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34">
        <f t="shared" si="16"/>
        <v>0</v>
      </c>
    </row>
  </sheetData>
  <sheetProtection password="BF55" sheet="1" formatCells="0" formatColumns="0" formatRows="0" insertColumns="0" insertRows="0" sort="0" autoFilter="0"/>
  <mergeCells count="3">
    <mergeCell ref="F4:AK4"/>
    <mergeCell ref="AL4:BQ4"/>
    <mergeCell ref="BR4:CW4"/>
  </mergeCells>
  <conditionalFormatting sqref="B6:E90">
    <cfRule type="cellIs" priority="32" dxfId="96" operator="equal" stopIfTrue="1">
      <formula>0</formula>
    </cfRule>
  </conditionalFormatting>
  <conditionalFormatting sqref="AK6:AK90">
    <cfRule type="cellIs" priority="31" dxfId="97" operator="equal" stopIfTrue="1">
      <formula>0</formula>
    </cfRule>
  </conditionalFormatting>
  <conditionalFormatting sqref="BQ6:BQ90">
    <cfRule type="cellIs" priority="29" dxfId="98" operator="equal" stopIfTrue="1">
      <formula>0</formula>
    </cfRule>
  </conditionalFormatting>
  <conditionalFormatting sqref="CW6:CW90">
    <cfRule type="cellIs" priority="27" dxfId="99" operator="equal" stopIfTrue="1">
      <formula>0</formula>
    </cfRule>
  </conditionalFormatting>
  <conditionalFormatting sqref="F6:AJ90">
    <cfRule type="cellIs" priority="25" dxfId="100" operator="equal" stopIfTrue="1">
      <formula>0</formula>
    </cfRule>
  </conditionalFormatting>
  <conditionalFormatting sqref="AL6:BP90">
    <cfRule type="cellIs" priority="24" dxfId="101" operator="equal" stopIfTrue="1">
      <formula>0</formula>
    </cfRule>
  </conditionalFormatting>
  <conditionalFormatting sqref="BR6:CV90">
    <cfRule type="cellIs" priority="23" dxfId="102" operator="equal" stopIfTrue="1">
      <formula>0</formula>
    </cfRule>
  </conditionalFormatting>
  <printOptions/>
  <pageMargins left="0.65" right="0.33" top="0.22" bottom="0.21" header="0.16" footer="0.1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3" tint="0.39998000860214233"/>
    <outlinePr summaryRight="0"/>
  </sheetPr>
  <dimension ref="A1:CW88"/>
  <sheetViews>
    <sheetView view="pageBreakPreview" zoomScale="85" zoomScaleNormal="70" zoomScaleSheetLayoutView="85" zoomScalePageLayoutView="0" workbookViewId="0" topLeftCell="A1">
      <pane xSplit="5" ySplit="3" topLeftCell="CX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C3" sqref="DC3"/>
    </sheetView>
  </sheetViews>
  <sheetFormatPr defaultColWidth="9.140625" defaultRowHeight="17.25" customHeight="1" outlineLevelCol="1"/>
  <cols>
    <col min="1" max="1" width="34.140625" style="21" customWidth="1"/>
    <col min="2" max="2" width="13.57421875" style="21" customWidth="1"/>
    <col min="3" max="3" width="11.28125" style="21" customWidth="1"/>
    <col min="4" max="4" width="11.140625" style="21" customWidth="1"/>
    <col min="5" max="5" width="15.57421875" style="21" customWidth="1" collapsed="1"/>
    <col min="6" max="36" width="7.7109375" style="21" hidden="1" customWidth="1" outlineLevel="1"/>
    <col min="37" max="37" width="9.421875" style="21" hidden="1" customWidth="1"/>
    <col min="38" max="68" width="8.140625" style="21" hidden="1" customWidth="1" outlineLevel="1"/>
    <col min="69" max="69" width="9.28125" style="21" hidden="1" customWidth="1" collapsed="1"/>
    <col min="70" max="99" width="7.7109375" style="21" hidden="1" customWidth="1" outlineLevel="1"/>
    <col min="100" max="100" width="10.57421875" style="21" hidden="1" customWidth="1" outlineLevel="1"/>
    <col min="101" max="101" width="4.8515625" style="21" hidden="1" customWidth="1"/>
    <col min="102" max="16384" width="9.140625" style="21" customWidth="1"/>
  </cols>
  <sheetData>
    <row r="1" spans="1:5" ht="24.75" customHeight="1" thickBot="1">
      <c r="A1" s="201" t="s">
        <v>39</v>
      </c>
      <c r="B1" s="201"/>
      <c r="C1" s="201"/>
      <c r="D1" s="201"/>
      <c r="E1" s="201"/>
    </row>
    <row r="2" spans="1:101" ht="17.25" customHeight="1" thickBot="1">
      <c r="A2" s="22"/>
      <c r="B2" s="22"/>
      <c r="C2" s="22"/>
      <c r="D2" s="22"/>
      <c r="F2" s="198" t="s">
        <v>26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200"/>
      <c r="AL2" s="192" t="s">
        <v>27</v>
      </c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4"/>
      <c r="BR2" s="186" t="s">
        <v>28</v>
      </c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8"/>
    </row>
    <row r="3" spans="1:101" ht="90">
      <c r="A3" s="23" t="s">
        <v>22</v>
      </c>
      <c r="B3" s="23" t="s">
        <v>26</v>
      </c>
      <c r="C3" s="23" t="s">
        <v>27</v>
      </c>
      <c r="D3" s="23" t="s">
        <v>28</v>
      </c>
      <c r="E3" s="24" t="s">
        <v>25</v>
      </c>
      <c r="F3" s="25">
        <v>1</v>
      </c>
      <c r="G3" s="26">
        <v>2</v>
      </c>
      <c r="H3" s="26">
        <v>3</v>
      </c>
      <c r="I3" s="26">
        <v>4</v>
      </c>
      <c r="J3" s="26">
        <v>5</v>
      </c>
      <c r="K3" s="26">
        <v>6</v>
      </c>
      <c r="L3" s="26">
        <v>7</v>
      </c>
      <c r="M3" s="26">
        <v>8</v>
      </c>
      <c r="N3" s="26">
        <v>9</v>
      </c>
      <c r="O3" s="26">
        <v>10</v>
      </c>
      <c r="P3" s="26">
        <v>11</v>
      </c>
      <c r="Q3" s="26">
        <v>12</v>
      </c>
      <c r="R3" s="26">
        <v>13</v>
      </c>
      <c r="S3" s="26">
        <v>14</v>
      </c>
      <c r="T3" s="26">
        <v>15</v>
      </c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>
        <v>21</v>
      </c>
      <c r="AA3" s="26">
        <v>22</v>
      </c>
      <c r="AB3" s="26">
        <v>23</v>
      </c>
      <c r="AC3" s="26">
        <v>24</v>
      </c>
      <c r="AD3" s="26">
        <v>25</v>
      </c>
      <c r="AE3" s="26">
        <v>26</v>
      </c>
      <c r="AF3" s="26">
        <v>27</v>
      </c>
      <c r="AG3" s="26">
        <v>28</v>
      </c>
      <c r="AH3" s="26">
        <v>29</v>
      </c>
      <c r="AI3" s="26">
        <v>30</v>
      </c>
      <c r="AJ3" s="27">
        <v>31</v>
      </c>
      <c r="AK3" s="28" t="s">
        <v>29</v>
      </c>
      <c r="AL3" s="29">
        <v>1</v>
      </c>
      <c r="AM3" s="30">
        <v>2</v>
      </c>
      <c r="AN3" s="30">
        <v>3</v>
      </c>
      <c r="AO3" s="30">
        <v>4</v>
      </c>
      <c r="AP3" s="30">
        <v>5</v>
      </c>
      <c r="AQ3" s="30">
        <v>6</v>
      </c>
      <c r="AR3" s="30">
        <v>7</v>
      </c>
      <c r="AS3" s="30">
        <v>8</v>
      </c>
      <c r="AT3" s="30">
        <v>9</v>
      </c>
      <c r="AU3" s="30">
        <v>10</v>
      </c>
      <c r="AV3" s="30">
        <v>11</v>
      </c>
      <c r="AW3" s="30">
        <v>12</v>
      </c>
      <c r="AX3" s="30">
        <v>13</v>
      </c>
      <c r="AY3" s="30">
        <v>14</v>
      </c>
      <c r="AZ3" s="30">
        <v>15</v>
      </c>
      <c r="BA3" s="30">
        <v>16</v>
      </c>
      <c r="BB3" s="30">
        <v>17</v>
      </c>
      <c r="BC3" s="30">
        <v>18</v>
      </c>
      <c r="BD3" s="30">
        <v>19</v>
      </c>
      <c r="BE3" s="30">
        <v>20</v>
      </c>
      <c r="BF3" s="30">
        <v>21</v>
      </c>
      <c r="BG3" s="30">
        <v>22</v>
      </c>
      <c r="BH3" s="30">
        <v>23</v>
      </c>
      <c r="BI3" s="30">
        <v>24</v>
      </c>
      <c r="BJ3" s="30">
        <v>25</v>
      </c>
      <c r="BK3" s="30">
        <v>26</v>
      </c>
      <c r="BL3" s="30">
        <v>27</v>
      </c>
      <c r="BM3" s="30">
        <v>28</v>
      </c>
      <c r="BN3" s="30">
        <v>29</v>
      </c>
      <c r="BO3" s="30">
        <v>30</v>
      </c>
      <c r="BP3" s="31">
        <v>31</v>
      </c>
      <c r="BQ3" s="32" t="s">
        <v>30</v>
      </c>
      <c r="BR3" s="33">
        <v>1</v>
      </c>
      <c r="BS3" s="34">
        <v>2</v>
      </c>
      <c r="BT3" s="34">
        <v>3</v>
      </c>
      <c r="BU3" s="34">
        <v>4</v>
      </c>
      <c r="BV3" s="34">
        <v>5</v>
      </c>
      <c r="BW3" s="34">
        <v>6</v>
      </c>
      <c r="BX3" s="34">
        <v>7</v>
      </c>
      <c r="BY3" s="34">
        <v>8</v>
      </c>
      <c r="BZ3" s="34">
        <v>9</v>
      </c>
      <c r="CA3" s="34">
        <v>10</v>
      </c>
      <c r="CB3" s="34">
        <v>11</v>
      </c>
      <c r="CC3" s="34">
        <v>12</v>
      </c>
      <c r="CD3" s="34">
        <v>13</v>
      </c>
      <c r="CE3" s="34">
        <v>14</v>
      </c>
      <c r="CF3" s="34">
        <v>15</v>
      </c>
      <c r="CG3" s="34">
        <v>16</v>
      </c>
      <c r="CH3" s="34">
        <v>17</v>
      </c>
      <c r="CI3" s="34">
        <v>18</v>
      </c>
      <c r="CJ3" s="34">
        <v>19</v>
      </c>
      <c r="CK3" s="34">
        <v>20</v>
      </c>
      <c r="CL3" s="34">
        <v>21</v>
      </c>
      <c r="CM3" s="34">
        <v>22</v>
      </c>
      <c r="CN3" s="34">
        <v>23</v>
      </c>
      <c r="CO3" s="34">
        <v>24</v>
      </c>
      <c r="CP3" s="34">
        <v>25</v>
      </c>
      <c r="CQ3" s="34">
        <v>26</v>
      </c>
      <c r="CR3" s="34">
        <v>27</v>
      </c>
      <c r="CS3" s="34">
        <v>28</v>
      </c>
      <c r="CT3" s="34">
        <v>29</v>
      </c>
      <c r="CU3" s="34">
        <v>30</v>
      </c>
      <c r="CV3" s="35">
        <v>31</v>
      </c>
      <c r="CW3" s="36" t="s">
        <v>31</v>
      </c>
    </row>
    <row r="4" spans="1:101" ht="54">
      <c r="A4" s="37" t="str">
        <f>приход!A6</f>
        <v>Мясо (говядина 1 кат. бескостная, говядина 1 кат. на костях.)</v>
      </c>
      <c r="B4" s="135">
        <f>приход!B6-расход!B6</f>
        <v>0</v>
      </c>
      <c r="C4" s="135">
        <f>приход!C6-расход!C6+B4</f>
        <v>0</v>
      </c>
      <c r="D4" s="135">
        <f>приход!D6-расход!D6+остаток!C4</f>
        <v>0</v>
      </c>
      <c r="E4" s="135">
        <f>D4-'сад+ясли+сотрудники'!P5</f>
        <v>0</v>
      </c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15">
        <f>SUM(F4:AJ4)</f>
        <v>0</v>
      </c>
      <c r="AL4" s="41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3"/>
      <c r="BQ4" s="17">
        <f>SUM(AL4:BP4)</f>
        <v>0</v>
      </c>
      <c r="BR4" s="44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6"/>
      <c r="CW4" s="18">
        <f>SUM(BR4:CV4)</f>
        <v>0</v>
      </c>
    </row>
    <row r="5" spans="1:101" ht="18">
      <c r="A5" s="37" t="str">
        <f>приход!A7</f>
        <v>Птица</v>
      </c>
      <c r="B5" s="135">
        <f>приход!B7-расход!B7</f>
        <v>0</v>
      </c>
      <c r="C5" s="135">
        <f>приход!C7-расход!C7+B5</f>
        <v>0</v>
      </c>
      <c r="D5" s="135">
        <f>приход!D7-расход!D7+остаток!C5</f>
        <v>0</v>
      </c>
      <c r="E5" s="135">
        <f>D5-'сад+ясли+сотрудники'!P6</f>
        <v>-2.663</v>
      </c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15">
        <f aca="true" t="shared" si="0" ref="AK5:AK54">SUM(F5:AJ5)</f>
        <v>0</v>
      </c>
      <c r="AL5" s="41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3"/>
      <c r="BQ5" s="17">
        <f aca="true" t="shared" si="1" ref="BQ5:BQ54">SUM(AL5:BP5)</f>
        <v>0</v>
      </c>
      <c r="BR5" s="44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6"/>
      <c r="CW5" s="18">
        <f>SUM(BR5:CV5)</f>
        <v>0</v>
      </c>
    </row>
    <row r="6" spans="1:101" ht="18">
      <c r="A6" s="37" t="str">
        <f>приход!A8</f>
        <v>Колбасные изделия</v>
      </c>
      <c r="B6" s="135">
        <f>приход!B8-расход!B8</f>
        <v>0</v>
      </c>
      <c r="C6" s="135">
        <f>приход!C8-расход!C8+B6</f>
        <v>0</v>
      </c>
      <c r="D6" s="135">
        <f>приход!D8-расход!D8+остаток!C6</f>
        <v>0</v>
      </c>
      <c r="E6" s="135">
        <f>D6-'сад+ясли+сотрудники'!P7</f>
        <v>0</v>
      </c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15">
        <f t="shared" si="0"/>
        <v>0</v>
      </c>
      <c r="AL6" s="41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3"/>
      <c r="BQ6" s="17">
        <f t="shared" si="1"/>
        <v>0</v>
      </c>
      <c r="BR6" s="44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6"/>
      <c r="CW6" s="18">
        <f>SUM(BR6:CV6)</f>
        <v>0</v>
      </c>
    </row>
    <row r="7" spans="1:101" ht="18">
      <c r="A7" s="37" t="str">
        <f>приход!A9</f>
        <v>Рыба</v>
      </c>
      <c r="B7" s="135">
        <f>приход!B9-расход!B9</f>
        <v>0</v>
      </c>
      <c r="C7" s="135">
        <f>приход!C9-расход!C9+B7</f>
        <v>0</v>
      </c>
      <c r="D7" s="135">
        <f>приход!D9-расход!D9+остаток!C7</f>
        <v>0</v>
      </c>
      <c r="E7" s="135">
        <f>D7-'сад+ясли+сотрудники'!P8</f>
        <v>-0.736</v>
      </c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0"/>
      <c r="AK7" s="15">
        <f t="shared" si="0"/>
        <v>0</v>
      </c>
      <c r="AL7" s="41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3"/>
      <c r="BQ7" s="17">
        <f t="shared" si="1"/>
        <v>0</v>
      </c>
      <c r="BR7" s="44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6"/>
      <c r="CW7" s="18">
        <f>SUM(BR7:CV7)</f>
        <v>0</v>
      </c>
    </row>
    <row r="8" spans="1:101" ht="18">
      <c r="A8" s="37" t="str">
        <f>приход!A10</f>
        <v>Сельдь</v>
      </c>
      <c r="B8" s="135">
        <f>приход!B10-расход!B10</f>
        <v>0</v>
      </c>
      <c r="C8" s="135">
        <f>приход!C10-расход!C10+B8</f>
        <v>0</v>
      </c>
      <c r="D8" s="135">
        <f>приход!D10-расход!D10+остаток!C8</f>
        <v>0</v>
      </c>
      <c r="E8" s="135">
        <f>D8-'сад+ясли+сотрудники'!P9</f>
        <v>0</v>
      </c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0"/>
      <c r="AK8" s="15">
        <f>SUM(F8:AJ8)</f>
        <v>0</v>
      </c>
      <c r="AL8" s="41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3"/>
      <c r="BQ8" s="17">
        <f t="shared" si="1"/>
        <v>0</v>
      </c>
      <c r="BR8" s="44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6"/>
      <c r="CW8" s="18">
        <f>SUM(BR8:CV8)</f>
        <v>0</v>
      </c>
    </row>
    <row r="9" spans="1:101" ht="18">
      <c r="A9" s="37" t="str">
        <f>приход!A11</f>
        <v>Масло сливочное</v>
      </c>
      <c r="B9" s="135">
        <f>приход!B11-расход!B11</f>
        <v>0</v>
      </c>
      <c r="C9" s="135">
        <f>приход!C11-расход!C11+B9</f>
        <v>0</v>
      </c>
      <c r="D9" s="135">
        <f>приход!D11-расход!D11+остаток!C9</f>
        <v>0</v>
      </c>
      <c r="E9" s="135">
        <f>D9-'сад+ясли+сотрудники'!P10</f>
        <v>-0.087</v>
      </c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  <c r="AK9" s="15">
        <f t="shared" si="0"/>
        <v>0</v>
      </c>
      <c r="AL9" s="41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3"/>
      <c r="BQ9" s="17">
        <f t="shared" si="1"/>
        <v>0</v>
      </c>
      <c r="BR9" s="44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6"/>
      <c r="CW9" s="18">
        <f aca="true" t="shared" si="2" ref="CW9:CW54">SUM(BR9:CV9)</f>
        <v>0</v>
      </c>
    </row>
    <row r="10" spans="1:101" ht="18">
      <c r="A10" s="37" t="str">
        <f>приход!A12</f>
        <v>масло растительное</v>
      </c>
      <c r="B10" s="135">
        <f>приход!B12-расход!B12</f>
        <v>0</v>
      </c>
      <c r="C10" s="135">
        <f>приход!C12-расход!C12+B10</f>
        <v>0</v>
      </c>
      <c r="D10" s="135">
        <f>приход!D12-расход!D12+остаток!C10</f>
        <v>0</v>
      </c>
      <c r="E10" s="135">
        <f>D10-'сад+ясли+сотрудники'!P11</f>
        <v>-0.055999999999999994</v>
      </c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15">
        <f t="shared" si="0"/>
        <v>0</v>
      </c>
      <c r="AL10" s="41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3"/>
      <c r="BQ10" s="17">
        <f t="shared" si="1"/>
        <v>0</v>
      </c>
      <c r="BR10" s="44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6"/>
      <c r="CW10" s="18">
        <f t="shared" si="2"/>
        <v>0</v>
      </c>
    </row>
    <row r="11" spans="1:101" ht="18">
      <c r="A11" s="37" t="str">
        <f>приход!A13</f>
        <v>Молоко свежее</v>
      </c>
      <c r="B11" s="135">
        <f>приход!B13-расход!B13</f>
        <v>0</v>
      </c>
      <c r="C11" s="135">
        <f>приход!C13-расход!C13+B11</f>
        <v>0</v>
      </c>
      <c r="D11" s="135">
        <f>приход!D13-расход!D13+остаток!C11</f>
        <v>0</v>
      </c>
      <c r="E11" s="135">
        <f>D11-'сад+ясли+сотрудники'!P12</f>
        <v>0</v>
      </c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  <c r="AK11" s="15">
        <f t="shared" si="0"/>
        <v>0</v>
      </c>
      <c r="AL11" s="41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3"/>
      <c r="BQ11" s="17">
        <f t="shared" si="1"/>
        <v>0</v>
      </c>
      <c r="BR11" s="44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6"/>
      <c r="CW11" s="18">
        <f t="shared" si="2"/>
        <v>0</v>
      </c>
    </row>
    <row r="12" spans="1:101" ht="18">
      <c r="A12" s="37" t="str">
        <f>приход!A14</f>
        <v>йогурт</v>
      </c>
      <c r="B12" s="135">
        <f>приход!B14-расход!B14</f>
        <v>0</v>
      </c>
      <c r="C12" s="135">
        <f>приход!C14-расход!C14+B12</f>
        <v>0</v>
      </c>
      <c r="D12" s="135">
        <f>приход!D14-расход!D14+остаток!C12</f>
        <v>0</v>
      </c>
      <c r="E12" s="135">
        <f>D12-'сад+ясли+сотрудники'!P13</f>
        <v>0</v>
      </c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0"/>
      <c r="AK12" s="15">
        <f t="shared" si="0"/>
        <v>0</v>
      </c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3"/>
      <c r="BQ12" s="17">
        <f t="shared" si="1"/>
        <v>0</v>
      </c>
      <c r="BR12" s="44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6"/>
      <c r="CW12" s="18">
        <f t="shared" si="2"/>
        <v>0</v>
      </c>
    </row>
    <row r="13" spans="1:101" ht="18">
      <c r="A13" s="37" t="str">
        <f>приход!A15</f>
        <v>Молоко сгущеное</v>
      </c>
      <c r="B13" s="135">
        <f>приход!B15-расход!B15</f>
        <v>0</v>
      </c>
      <c r="C13" s="135">
        <f>приход!C15-расход!C15+B13</f>
        <v>0</v>
      </c>
      <c r="D13" s="135">
        <f>приход!D15-расход!D15+остаток!C13</f>
        <v>0</v>
      </c>
      <c r="E13" s="135">
        <f>D13-'сад+ясли+сотрудники'!P14</f>
        <v>0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  <c r="AK13" s="15">
        <f t="shared" si="0"/>
        <v>0</v>
      </c>
      <c r="AL13" s="41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3"/>
      <c r="BQ13" s="17">
        <f t="shared" si="1"/>
        <v>0</v>
      </c>
      <c r="BR13" s="44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6"/>
      <c r="CW13" s="18">
        <f t="shared" si="2"/>
        <v>0</v>
      </c>
    </row>
    <row r="14" spans="1:101" ht="18">
      <c r="A14" s="37" t="str">
        <f>приход!A16</f>
        <v>Молоко сухое</v>
      </c>
      <c r="B14" s="135">
        <f>приход!B16-расход!B16</f>
        <v>0</v>
      </c>
      <c r="C14" s="135">
        <f>приход!C16-расход!C16+B14</f>
        <v>0</v>
      </c>
      <c r="D14" s="135">
        <f>приход!D16-расход!D16+остаток!C14</f>
        <v>0</v>
      </c>
      <c r="E14" s="135">
        <f>D14-'сад+ясли+сотрудники'!P15</f>
        <v>0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0"/>
      <c r="AK14" s="15">
        <f t="shared" si="0"/>
        <v>0</v>
      </c>
      <c r="AL14" s="41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3"/>
      <c r="BQ14" s="17">
        <f t="shared" si="1"/>
        <v>0</v>
      </c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6"/>
      <c r="CW14" s="18">
        <f t="shared" si="2"/>
        <v>0</v>
      </c>
    </row>
    <row r="15" spans="1:101" ht="18">
      <c r="A15" s="37" t="str">
        <f>приход!A17</f>
        <v>сметана</v>
      </c>
      <c r="B15" s="135">
        <f>приход!B17-расход!B17</f>
        <v>0</v>
      </c>
      <c r="C15" s="135">
        <f>приход!C17-расход!C17+B15</f>
        <v>0</v>
      </c>
      <c r="D15" s="135">
        <f>приход!D17-расход!D17+остаток!C15</f>
        <v>0</v>
      </c>
      <c r="E15" s="135">
        <f>D15-'сад+ясли+сотрудники'!P16</f>
        <v>0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/>
      <c r="AK15" s="15">
        <f t="shared" si="0"/>
        <v>0</v>
      </c>
      <c r="AL15" s="41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3"/>
      <c r="BQ15" s="17">
        <f t="shared" si="1"/>
        <v>0</v>
      </c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6"/>
      <c r="CW15" s="18">
        <f t="shared" si="2"/>
        <v>0</v>
      </c>
    </row>
    <row r="16" spans="1:101" ht="18">
      <c r="A16" s="37" t="str">
        <f>приход!A18</f>
        <v>Творог</v>
      </c>
      <c r="B16" s="135">
        <f>приход!B18-расход!B18</f>
        <v>0</v>
      </c>
      <c r="C16" s="135">
        <f>приход!C18-расход!C18+B16</f>
        <v>0</v>
      </c>
      <c r="D16" s="135">
        <f>приход!D18-расход!D18+остаток!C16</f>
        <v>0</v>
      </c>
      <c r="E16" s="135">
        <f>D16-'сад+ясли+сотрудники'!P17</f>
        <v>0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15">
        <f t="shared" si="0"/>
        <v>0</v>
      </c>
      <c r="AL16" s="41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3"/>
      <c r="BQ16" s="17">
        <f t="shared" si="1"/>
        <v>0</v>
      </c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6"/>
      <c r="CW16" s="18">
        <f t="shared" si="2"/>
        <v>0</v>
      </c>
    </row>
    <row r="17" spans="1:101" ht="18">
      <c r="A17" s="37" t="str">
        <f>приход!A19</f>
        <v>Сыр</v>
      </c>
      <c r="B17" s="135">
        <f>приход!B19-расход!B19</f>
        <v>0</v>
      </c>
      <c r="C17" s="135">
        <f>приход!C19-расход!C19+B17</f>
        <v>0</v>
      </c>
      <c r="D17" s="135">
        <f>приход!D19-расход!D19+остаток!C17</f>
        <v>0</v>
      </c>
      <c r="E17" s="135">
        <f>D17-'сад+ясли+сотрудники'!P18</f>
        <v>0</v>
      </c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15">
        <f t="shared" si="0"/>
        <v>0</v>
      </c>
      <c r="AL17" s="41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17">
        <f t="shared" si="1"/>
        <v>0</v>
      </c>
      <c r="BR17" s="44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6"/>
      <c r="CW17" s="18">
        <f t="shared" si="2"/>
        <v>0</v>
      </c>
    </row>
    <row r="18" spans="1:101" ht="18">
      <c r="A18" s="37" t="str">
        <f>приход!A20</f>
        <v>яйцо (шт.)</v>
      </c>
      <c r="B18" s="135">
        <f>приход!B20-расход!B20</f>
        <v>0</v>
      </c>
      <c r="C18" s="135">
        <f>приход!C20-расход!C20+B18</f>
        <v>0</v>
      </c>
      <c r="D18" s="135">
        <f>приход!D20-расход!D20+остаток!C18</f>
        <v>0</v>
      </c>
      <c r="E18" s="135">
        <f>D18-'сад+ясли+сотрудники'!P19</f>
        <v>0</v>
      </c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15">
        <f t="shared" si="0"/>
        <v>0</v>
      </c>
      <c r="AL18" s="41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  <c r="BQ18" s="17">
        <f t="shared" si="1"/>
        <v>0</v>
      </c>
      <c r="BR18" s="44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6"/>
      <c r="CW18" s="18">
        <f t="shared" si="2"/>
        <v>0</v>
      </c>
    </row>
    <row r="19" spans="1:101" ht="18">
      <c r="A19" s="37" t="str">
        <f>приход!A21</f>
        <v>дрожжи</v>
      </c>
      <c r="B19" s="135">
        <f>приход!B21-расход!B21</f>
        <v>0</v>
      </c>
      <c r="C19" s="135">
        <f>приход!C21-расход!C21+B19</f>
        <v>0</v>
      </c>
      <c r="D19" s="135">
        <f>приход!D21-расход!D21+остаток!C19</f>
        <v>0</v>
      </c>
      <c r="E19" s="135">
        <f>D19-'сад+ясли+сотрудники'!P20</f>
        <v>0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15">
        <f t="shared" si="0"/>
        <v>0</v>
      </c>
      <c r="AL19" s="41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3"/>
      <c r="BQ19" s="17">
        <f t="shared" si="1"/>
        <v>0</v>
      </c>
      <c r="BR19" s="44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6"/>
      <c r="CW19" s="18">
        <f t="shared" si="2"/>
        <v>0</v>
      </c>
    </row>
    <row r="20" spans="1:101" ht="18">
      <c r="A20" s="37" t="str">
        <f>приход!A22</f>
        <v>мука пшеничная</v>
      </c>
      <c r="B20" s="135">
        <f>приход!B22-расход!B22</f>
        <v>0</v>
      </c>
      <c r="C20" s="135">
        <f>приход!C22-расход!C22+B20</f>
        <v>0</v>
      </c>
      <c r="D20" s="135">
        <f>приход!D22-расход!D22+остаток!C20</f>
        <v>0</v>
      </c>
      <c r="E20" s="135">
        <f>D20-'сад+ясли+сотрудники'!P21</f>
        <v>-0.042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15">
        <f t="shared" si="0"/>
        <v>0</v>
      </c>
      <c r="AL20" s="41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3"/>
      <c r="BQ20" s="17">
        <f t="shared" si="1"/>
        <v>0</v>
      </c>
      <c r="BR20" s="44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6"/>
      <c r="CW20" s="18">
        <f t="shared" si="2"/>
        <v>0</v>
      </c>
    </row>
    <row r="21" spans="1:101" ht="18">
      <c r="A21" s="37" t="str">
        <f>приход!A23</f>
        <v>макаронные изделия</v>
      </c>
      <c r="B21" s="135">
        <f>приход!B23-расход!B23</f>
        <v>0</v>
      </c>
      <c r="C21" s="135">
        <f>приход!C23-расход!C23+B21</f>
        <v>0</v>
      </c>
      <c r="D21" s="135">
        <f>приход!D23-расход!D23+остаток!C21</f>
        <v>0</v>
      </c>
      <c r="E21" s="135">
        <f>D21-'сад+ясли+сотрудники'!P22</f>
        <v>0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15">
        <f t="shared" si="0"/>
        <v>0</v>
      </c>
      <c r="AL21" s="41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3"/>
      <c r="BQ21" s="17">
        <f t="shared" si="1"/>
        <v>0</v>
      </c>
      <c r="BR21" s="44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6"/>
      <c r="CW21" s="18">
        <f t="shared" si="2"/>
        <v>0</v>
      </c>
    </row>
    <row r="22" spans="1:101" ht="18">
      <c r="A22" s="37" t="str">
        <f>приход!A24</f>
        <v>крупа геркулес</v>
      </c>
      <c r="B22" s="135">
        <f>приход!B24-расход!B24</f>
        <v>0</v>
      </c>
      <c r="C22" s="135">
        <f>приход!C24-расход!C24+B22</f>
        <v>0</v>
      </c>
      <c r="D22" s="135">
        <f>приход!D24-расход!D24+остаток!C22</f>
        <v>0</v>
      </c>
      <c r="E22" s="135">
        <f>D22-'сад+ясли+сотрудники'!P23</f>
        <v>0</v>
      </c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15">
        <f t="shared" si="0"/>
        <v>0</v>
      </c>
      <c r="AL22" s="41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3"/>
      <c r="BQ22" s="17">
        <f t="shared" si="1"/>
        <v>0</v>
      </c>
      <c r="BR22" s="44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6"/>
      <c r="CW22" s="18">
        <f t="shared" si="2"/>
        <v>0</v>
      </c>
    </row>
    <row r="23" spans="1:101" ht="18">
      <c r="A23" s="37" t="str">
        <f>приход!A25</f>
        <v>крупа рисовая</v>
      </c>
      <c r="B23" s="135">
        <f>приход!B25-расход!B25</f>
        <v>0</v>
      </c>
      <c r="C23" s="135">
        <f>приход!C25-расход!C25+B23</f>
        <v>0</v>
      </c>
      <c r="D23" s="135">
        <f>приход!D25-расход!D25+остаток!C23</f>
        <v>0</v>
      </c>
      <c r="E23" s="135">
        <f>D23-'сад+ясли+сотрудники'!P24</f>
        <v>-0.11</v>
      </c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15">
        <f t="shared" si="0"/>
        <v>0</v>
      </c>
      <c r="AL23" s="41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3"/>
      <c r="BQ23" s="17">
        <f t="shared" si="1"/>
        <v>0</v>
      </c>
      <c r="BR23" s="44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6"/>
      <c r="CW23" s="18">
        <f t="shared" si="2"/>
        <v>0</v>
      </c>
    </row>
    <row r="24" spans="1:101" ht="18">
      <c r="A24" s="37" t="str">
        <f>приход!A26</f>
        <v>крупа манная</v>
      </c>
      <c r="B24" s="135">
        <f>приход!B26-расход!B26</f>
        <v>0</v>
      </c>
      <c r="C24" s="135">
        <f>приход!C26-расход!C26+B24</f>
        <v>0</v>
      </c>
      <c r="D24" s="135">
        <f>приход!D26-расход!D26+остаток!C24</f>
        <v>0</v>
      </c>
      <c r="E24" s="135">
        <f>D24-'сад+ясли+сотрудники'!P25</f>
        <v>0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15">
        <f t="shared" si="0"/>
        <v>0</v>
      </c>
      <c r="AL24" s="41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3"/>
      <c r="BQ24" s="17">
        <f t="shared" si="1"/>
        <v>0</v>
      </c>
      <c r="BR24" s="44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6"/>
      <c r="CW24" s="18">
        <f t="shared" si="2"/>
        <v>0</v>
      </c>
    </row>
    <row r="25" spans="1:101" ht="18">
      <c r="A25" s="37" t="str">
        <f>приход!A27</f>
        <v>крупа гречневая</v>
      </c>
      <c r="B25" s="135">
        <f>приход!B27-расход!B27</f>
        <v>0</v>
      </c>
      <c r="C25" s="135">
        <f>приход!C27-расход!C27+B25</f>
        <v>0</v>
      </c>
      <c r="D25" s="135">
        <f>приход!D27-расход!D27+остаток!C25</f>
        <v>0</v>
      </c>
      <c r="E25" s="135">
        <f>D25-'сад+ясли+сотрудники'!P26</f>
        <v>0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15">
        <f t="shared" si="0"/>
        <v>0</v>
      </c>
      <c r="AL25" s="41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3"/>
      <c r="BQ25" s="17">
        <f t="shared" si="1"/>
        <v>0</v>
      </c>
      <c r="BR25" s="44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6"/>
      <c r="CW25" s="18">
        <f t="shared" si="2"/>
        <v>0</v>
      </c>
    </row>
    <row r="26" spans="1:101" ht="18">
      <c r="A26" s="37" t="str">
        <f>приход!A28</f>
        <v>крупа пшенная</v>
      </c>
      <c r="B26" s="135">
        <f>приход!B28-расход!B28</f>
        <v>0</v>
      </c>
      <c r="C26" s="135">
        <f>приход!C28-расход!C28+B26</f>
        <v>0</v>
      </c>
      <c r="D26" s="135">
        <f>приход!D28-расход!D28+остаток!C26</f>
        <v>0</v>
      </c>
      <c r="E26" s="135">
        <f>D26-'сад+ясли+сотрудники'!P27</f>
        <v>0</v>
      </c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15">
        <f t="shared" si="0"/>
        <v>0</v>
      </c>
      <c r="AL26" s="41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3"/>
      <c r="BQ26" s="17">
        <f t="shared" si="1"/>
        <v>0</v>
      </c>
      <c r="BR26" s="44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6"/>
      <c r="CW26" s="18">
        <f t="shared" si="2"/>
        <v>0</v>
      </c>
    </row>
    <row r="27" spans="1:101" ht="18">
      <c r="A27" s="37" t="str">
        <f>приход!A29</f>
        <v>крупа пшеничная</v>
      </c>
      <c r="B27" s="135">
        <f>приход!B29-расход!B29</f>
        <v>0</v>
      </c>
      <c r="C27" s="135">
        <f>приход!C29-расход!C29+B27</f>
        <v>0</v>
      </c>
      <c r="D27" s="135">
        <f>приход!D29-расход!D29+остаток!C27</f>
        <v>0</v>
      </c>
      <c r="E27" s="135">
        <f>D27-'сад+ясли+сотрудники'!P28</f>
        <v>0</v>
      </c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15">
        <f t="shared" si="0"/>
        <v>0</v>
      </c>
      <c r="AL27" s="41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3"/>
      <c r="BQ27" s="17">
        <f t="shared" si="1"/>
        <v>0</v>
      </c>
      <c r="BR27" s="44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6"/>
      <c r="CW27" s="18">
        <f t="shared" si="2"/>
        <v>0</v>
      </c>
    </row>
    <row r="28" spans="1:101" ht="18">
      <c r="A28" s="37" t="str">
        <f>приход!A30</f>
        <v>крупа горох</v>
      </c>
      <c r="B28" s="135">
        <f>приход!B30-расход!B30</f>
        <v>0</v>
      </c>
      <c r="C28" s="135">
        <f>приход!C30-расход!C30+B28</f>
        <v>0</v>
      </c>
      <c r="D28" s="135">
        <f>приход!D30-расход!D30+остаток!C28</f>
        <v>0</v>
      </c>
      <c r="E28" s="135">
        <f>D28-'сад+ясли+сотрудники'!P29</f>
        <v>0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15">
        <f t="shared" si="0"/>
        <v>0</v>
      </c>
      <c r="AL28" s="41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3"/>
      <c r="BQ28" s="17">
        <f t="shared" si="1"/>
        <v>0</v>
      </c>
      <c r="BR28" s="44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6"/>
      <c r="CW28" s="18">
        <f t="shared" si="2"/>
        <v>0</v>
      </c>
    </row>
    <row r="29" spans="1:101" ht="18">
      <c r="A29" s="37" t="str">
        <f>приход!A31</f>
        <v>крупа перловая</v>
      </c>
      <c r="B29" s="135">
        <f>приход!B31-расход!B31</f>
        <v>0</v>
      </c>
      <c r="C29" s="135">
        <f>приход!C31-расход!C31+B29</f>
        <v>0</v>
      </c>
      <c r="D29" s="135">
        <f>приход!D31-расход!D31+остаток!C29</f>
        <v>0</v>
      </c>
      <c r="E29" s="135">
        <f>D29-'сад+ясли+сотрудники'!P30</f>
        <v>0</v>
      </c>
      <c r="F29" s="38"/>
      <c r="G29" s="39"/>
      <c r="H29" s="39"/>
      <c r="I29" s="39"/>
      <c r="J29" s="39"/>
      <c r="K29" s="39"/>
      <c r="L29" s="39"/>
      <c r="M29" s="39"/>
      <c r="N29" s="39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15">
        <f t="shared" si="0"/>
        <v>0</v>
      </c>
      <c r="AL29" s="41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3"/>
      <c r="BQ29" s="17">
        <f t="shared" si="1"/>
        <v>0</v>
      </c>
      <c r="BR29" s="44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6"/>
      <c r="CW29" s="18">
        <f t="shared" si="2"/>
        <v>0</v>
      </c>
    </row>
    <row r="30" spans="1:101" ht="18">
      <c r="A30" s="37" t="str">
        <f>приход!A32</f>
        <v>крупа ячневая</v>
      </c>
      <c r="B30" s="135">
        <f>приход!B32-расход!B32</f>
        <v>0</v>
      </c>
      <c r="C30" s="135">
        <f>приход!C32-расход!C32+B30</f>
        <v>0</v>
      </c>
      <c r="D30" s="135">
        <f>приход!D32-расход!D32+остаток!C30</f>
        <v>0</v>
      </c>
      <c r="E30" s="135">
        <f>D30-'сад+ясли+сотрудники'!P31</f>
        <v>0</v>
      </c>
      <c r="F30" s="38"/>
      <c r="G30" s="39"/>
      <c r="H30" s="39"/>
      <c r="I30" s="39"/>
      <c r="J30" s="39"/>
      <c r="K30" s="39"/>
      <c r="L30" s="39"/>
      <c r="M30" s="39"/>
      <c r="N30" s="39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  <c r="AK30" s="15">
        <f t="shared" si="0"/>
        <v>0</v>
      </c>
      <c r="AL30" s="41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3"/>
      <c r="BQ30" s="17">
        <f t="shared" si="1"/>
        <v>0</v>
      </c>
      <c r="BR30" s="44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6"/>
      <c r="CW30" s="18">
        <f t="shared" si="2"/>
        <v>0</v>
      </c>
    </row>
    <row r="31" spans="1:101" ht="18">
      <c r="A31" s="37" t="str">
        <f>приход!A33</f>
        <v>Апельсин</v>
      </c>
      <c r="B31" s="135">
        <f>приход!B33-расход!B33</f>
        <v>0</v>
      </c>
      <c r="C31" s="135">
        <f>приход!C33-расход!C33+B31</f>
        <v>0</v>
      </c>
      <c r="D31" s="135">
        <f>приход!D33-расход!D33+остаток!C31</f>
        <v>0</v>
      </c>
      <c r="E31" s="135">
        <f>D31-'сад+ясли+сотрудники'!P32</f>
        <v>0</v>
      </c>
      <c r="F31" s="38"/>
      <c r="G31" s="39"/>
      <c r="H31" s="39"/>
      <c r="I31" s="39"/>
      <c r="J31" s="39"/>
      <c r="K31" s="39"/>
      <c r="L31" s="39"/>
      <c r="M31" s="39"/>
      <c r="N31" s="39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15">
        <f t="shared" si="0"/>
        <v>0</v>
      </c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3"/>
      <c r="BQ31" s="17">
        <f t="shared" si="1"/>
        <v>0</v>
      </c>
      <c r="BR31" s="44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6"/>
      <c r="CW31" s="18">
        <f t="shared" si="2"/>
        <v>0</v>
      </c>
    </row>
    <row r="32" spans="1:101" ht="18">
      <c r="A32" s="37" t="str">
        <f>приход!A34</f>
        <v>Яблоко</v>
      </c>
      <c r="B32" s="135">
        <f>приход!B34-расход!B34</f>
        <v>0</v>
      </c>
      <c r="C32" s="135">
        <f>приход!C34-расход!C34+B32</f>
        <v>0</v>
      </c>
      <c r="D32" s="135">
        <f>приход!D34-расход!D34+остаток!C32</f>
        <v>0</v>
      </c>
      <c r="E32" s="135">
        <f>D32-'сад+ясли+сотрудники'!P33</f>
        <v>-2.944</v>
      </c>
      <c r="F32" s="38"/>
      <c r="G32" s="39"/>
      <c r="H32" s="39"/>
      <c r="I32" s="39"/>
      <c r="J32" s="39"/>
      <c r="K32" s="39"/>
      <c r="L32" s="39"/>
      <c r="M32" s="39"/>
      <c r="N32" s="39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15">
        <f t="shared" si="0"/>
        <v>0</v>
      </c>
      <c r="AL32" s="41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3"/>
      <c r="BQ32" s="17">
        <f t="shared" si="1"/>
        <v>0</v>
      </c>
      <c r="BR32" s="44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6"/>
      <c r="CW32" s="18">
        <f t="shared" si="2"/>
        <v>0</v>
      </c>
    </row>
    <row r="33" spans="1:101" ht="18">
      <c r="A33" s="37" t="str">
        <f>приход!A35</f>
        <v>груша</v>
      </c>
      <c r="B33" s="135">
        <f>приход!B35-расход!B35</f>
        <v>0</v>
      </c>
      <c r="C33" s="135">
        <f>приход!C35-расход!C35+B33</f>
        <v>0</v>
      </c>
      <c r="D33" s="135">
        <f>приход!D35-расход!D35+остаток!C33</f>
        <v>0</v>
      </c>
      <c r="E33" s="135">
        <f>D33-'сад+ясли+сотрудники'!P34</f>
        <v>0</v>
      </c>
      <c r="F33" s="38"/>
      <c r="G33" s="39"/>
      <c r="H33" s="39"/>
      <c r="I33" s="39"/>
      <c r="J33" s="39"/>
      <c r="K33" s="39"/>
      <c r="L33" s="39"/>
      <c r="M33" s="39"/>
      <c r="N33" s="39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15">
        <f t="shared" si="0"/>
        <v>0</v>
      </c>
      <c r="AL33" s="41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3"/>
      <c r="BQ33" s="17">
        <f t="shared" si="1"/>
        <v>0</v>
      </c>
      <c r="BR33" s="44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6"/>
      <c r="CW33" s="18">
        <f t="shared" si="2"/>
        <v>0</v>
      </c>
    </row>
    <row r="34" spans="1:101" ht="18">
      <c r="A34" s="37" t="str">
        <f>приход!A36</f>
        <v>Банан</v>
      </c>
      <c r="B34" s="135">
        <f>приход!B36-расход!B36</f>
        <v>0</v>
      </c>
      <c r="C34" s="135">
        <f>приход!C36-расход!C36+B34</f>
        <v>0</v>
      </c>
      <c r="D34" s="135">
        <f>приход!D36-расход!D36+остаток!C34</f>
        <v>0</v>
      </c>
      <c r="E34" s="135">
        <f>D34-'сад+ясли+сотрудники'!P35</f>
        <v>0</v>
      </c>
      <c r="F34" s="38"/>
      <c r="G34" s="39"/>
      <c r="H34" s="39"/>
      <c r="I34" s="39"/>
      <c r="J34" s="39"/>
      <c r="K34" s="39"/>
      <c r="L34" s="39"/>
      <c r="M34" s="39"/>
      <c r="N34" s="39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K34" s="15">
        <f t="shared" si="0"/>
        <v>0</v>
      </c>
      <c r="AL34" s="41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3"/>
      <c r="BQ34" s="17">
        <f t="shared" si="1"/>
        <v>0</v>
      </c>
      <c r="BR34" s="44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6"/>
      <c r="CW34" s="18">
        <f t="shared" si="2"/>
        <v>0</v>
      </c>
    </row>
    <row r="35" spans="1:101" ht="18">
      <c r="A35" s="37" t="str">
        <f>приход!A37</f>
        <v>Лимон</v>
      </c>
      <c r="B35" s="135">
        <f>приход!B37-расход!B37</f>
        <v>0</v>
      </c>
      <c r="C35" s="135">
        <f>приход!C37-расход!C37+B35</f>
        <v>0</v>
      </c>
      <c r="D35" s="135">
        <f>приход!D37-расход!D37+остаток!C35</f>
        <v>0</v>
      </c>
      <c r="E35" s="135">
        <f>D35-'сад+ясли+сотрудники'!P36</f>
        <v>0</v>
      </c>
      <c r="F35" s="38"/>
      <c r="G35" s="39"/>
      <c r="H35" s="39"/>
      <c r="I35" s="39"/>
      <c r="J35" s="39"/>
      <c r="K35" s="39"/>
      <c r="L35" s="39"/>
      <c r="M35" s="39"/>
      <c r="N35" s="39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8"/>
      <c r="AK35" s="15">
        <f t="shared" si="0"/>
        <v>0</v>
      </c>
      <c r="AL35" s="41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17">
        <f t="shared" si="1"/>
        <v>0</v>
      </c>
      <c r="BR35" s="44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6"/>
      <c r="CW35" s="18">
        <f t="shared" si="2"/>
        <v>0</v>
      </c>
    </row>
    <row r="36" spans="1:101" ht="18">
      <c r="A36" s="37" t="str">
        <f>приход!A38</f>
        <v>Мандарины</v>
      </c>
      <c r="B36" s="135">
        <f>приход!B38-расход!B38</f>
        <v>0</v>
      </c>
      <c r="C36" s="135">
        <f>приход!C38-расход!C38+B36</f>
        <v>0</v>
      </c>
      <c r="D36" s="135">
        <f>приход!D38-расход!D38+остаток!C36</f>
        <v>0</v>
      </c>
      <c r="E36" s="135">
        <f>D36-'сад+ясли+сотрудники'!P37</f>
        <v>0</v>
      </c>
      <c r="F36" s="38"/>
      <c r="G36" s="39"/>
      <c r="H36" s="39"/>
      <c r="I36" s="39"/>
      <c r="J36" s="39"/>
      <c r="K36" s="39"/>
      <c r="L36" s="39"/>
      <c r="M36" s="39"/>
      <c r="N36" s="39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8"/>
      <c r="AK36" s="15">
        <f t="shared" si="0"/>
        <v>0</v>
      </c>
      <c r="AL36" s="41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3"/>
      <c r="BQ36" s="17">
        <f t="shared" si="1"/>
        <v>0</v>
      </c>
      <c r="BR36" s="44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6"/>
      <c r="CW36" s="18">
        <f t="shared" si="2"/>
        <v>0</v>
      </c>
    </row>
    <row r="37" spans="1:101" ht="18">
      <c r="A37" s="37" t="str">
        <f>приход!A39</f>
        <v>курага</v>
      </c>
      <c r="B37" s="135">
        <f>приход!B39-расход!B39</f>
        <v>0</v>
      </c>
      <c r="C37" s="135">
        <f>приход!C39-расход!C39+B37</f>
        <v>0</v>
      </c>
      <c r="D37" s="135">
        <f>приход!D39-расход!D39+остаток!C37</f>
        <v>0</v>
      </c>
      <c r="E37" s="135">
        <f>D37-'сад+ясли+сотрудники'!P38</f>
        <v>0</v>
      </c>
      <c r="F37" s="38"/>
      <c r="G37" s="39"/>
      <c r="H37" s="39"/>
      <c r="I37" s="39"/>
      <c r="J37" s="39"/>
      <c r="K37" s="39"/>
      <c r="L37" s="39"/>
      <c r="M37" s="39"/>
      <c r="N37" s="39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8"/>
      <c r="AK37" s="15">
        <f t="shared" si="0"/>
        <v>0</v>
      </c>
      <c r="AL37" s="41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3"/>
      <c r="BQ37" s="17">
        <f t="shared" si="1"/>
        <v>0</v>
      </c>
      <c r="BR37" s="44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6"/>
      <c r="CW37" s="18">
        <f t="shared" si="2"/>
        <v>0</v>
      </c>
    </row>
    <row r="38" spans="1:101" ht="18">
      <c r="A38" s="37" t="str">
        <f>приход!A40</f>
        <v>изюм</v>
      </c>
      <c r="B38" s="135">
        <f>приход!B40-расход!B40</f>
        <v>0</v>
      </c>
      <c r="C38" s="135">
        <f>приход!C40-расход!C40+B38</f>
        <v>0</v>
      </c>
      <c r="D38" s="135">
        <f>приход!D40-расход!D40+остаток!C38</f>
        <v>0</v>
      </c>
      <c r="E38" s="135">
        <f>D38-'сад+ясли+сотрудники'!P39</f>
        <v>0</v>
      </c>
      <c r="F38" s="38"/>
      <c r="G38" s="39"/>
      <c r="H38" s="39"/>
      <c r="I38" s="39"/>
      <c r="J38" s="39"/>
      <c r="K38" s="39"/>
      <c r="L38" s="39"/>
      <c r="M38" s="39"/>
      <c r="N38" s="39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K38" s="15">
        <f t="shared" si="0"/>
        <v>0</v>
      </c>
      <c r="AL38" s="41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3"/>
      <c r="BQ38" s="17">
        <f t="shared" si="1"/>
        <v>0</v>
      </c>
      <c r="BR38" s="44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6"/>
      <c r="CW38" s="18">
        <f t="shared" si="2"/>
        <v>0</v>
      </c>
    </row>
    <row r="39" spans="1:101" ht="18">
      <c r="A39" s="37" t="str">
        <f>приход!A41</f>
        <v>фрукты сухие</v>
      </c>
      <c r="B39" s="135">
        <f>приход!B41-расход!B41</f>
        <v>0</v>
      </c>
      <c r="C39" s="135">
        <f>приход!C41-расход!C41+B39</f>
        <v>0</v>
      </c>
      <c r="D39" s="135">
        <f>приход!D41-расход!D41+остаток!C39</f>
        <v>0</v>
      </c>
      <c r="E39" s="135">
        <f>D39-'сад+ясли+сотрудники'!P40</f>
        <v>0</v>
      </c>
      <c r="F39" s="38"/>
      <c r="G39" s="39"/>
      <c r="H39" s="39"/>
      <c r="I39" s="39"/>
      <c r="J39" s="39"/>
      <c r="K39" s="39"/>
      <c r="L39" s="39"/>
      <c r="M39" s="39"/>
      <c r="N39" s="39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K39" s="15">
        <f t="shared" si="0"/>
        <v>0</v>
      </c>
      <c r="AL39" s="41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3"/>
      <c r="BQ39" s="17">
        <f t="shared" si="1"/>
        <v>0</v>
      </c>
      <c r="BR39" s="44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6"/>
      <c r="CW39" s="18">
        <f t="shared" si="2"/>
        <v>0</v>
      </c>
    </row>
    <row r="40" spans="1:101" ht="18">
      <c r="A40" s="37" t="str">
        <f>приход!A42</f>
        <v>смесь из груш</v>
      </c>
      <c r="B40" s="135">
        <f>приход!B42-расход!B42</f>
        <v>0</v>
      </c>
      <c r="C40" s="135">
        <f>приход!C42-расход!C42+B40</f>
        <v>0</v>
      </c>
      <c r="D40" s="135">
        <f>приход!D42-расход!D42+остаток!C40</f>
        <v>0</v>
      </c>
      <c r="E40" s="135">
        <f>D40-'сад+ясли+сотрудники'!P41</f>
        <v>0</v>
      </c>
      <c r="F40" s="38"/>
      <c r="G40" s="39"/>
      <c r="H40" s="39"/>
      <c r="I40" s="39"/>
      <c r="J40" s="39"/>
      <c r="K40" s="39"/>
      <c r="L40" s="39"/>
      <c r="M40" s="39"/>
      <c r="N40" s="39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15">
        <f t="shared" si="0"/>
        <v>0</v>
      </c>
      <c r="AL40" s="41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3"/>
      <c r="BQ40" s="17">
        <f t="shared" si="1"/>
        <v>0</v>
      </c>
      <c r="BR40" s="44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6"/>
      <c r="CW40" s="18">
        <f t="shared" si="2"/>
        <v>0</v>
      </c>
    </row>
    <row r="41" spans="1:101" ht="18">
      <c r="A41" s="37" t="str">
        <f>приход!A43</f>
        <v>смесь из яблок</v>
      </c>
      <c r="B41" s="135">
        <f>приход!B43-расход!B43</f>
        <v>0</v>
      </c>
      <c r="C41" s="135">
        <f>приход!C43-расход!C43+B41</f>
        <v>0</v>
      </c>
      <c r="D41" s="135">
        <f>приход!D43-расход!D43+остаток!C41</f>
        <v>0</v>
      </c>
      <c r="E41" s="135">
        <f>D41-'сад+ясли+сотрудники'!P42</f>
        <v>0</v>
      </c>
      <c r="F41" s="38"/>
      <c r="G41" s="39"/>
      <c r="H41" s="39"/>
      <c r="I41" s="39"/>
      <c r="J41" s="39"/>
      <c r="K41" s="39"/>
      <c r="L41" s="39"/>
      <c r="M41" s="39"/>
      <c r="N41" s="39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15">
        <f t="shared" si="0"/>
        <v>0</v>
      </c>
      <c r="AL41" s="41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3"/>
      <c r="BQ41" s="17">
        <f t="shared" si="1"/>
        <v>0</v>
      </c>
      <c r="BR41" s="44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6"/>
      <c r="CW41" s="18">
        <f t="shared" si="2"/>
        <v>0</v>
      </c>
    </row>
    <row r="42" spans="1:101" ht="18">
      <c r="A42" s="37" t="str">
        <f>приход!A44</f>
        <v>сок</v>
      </c>
      <c r="B42" s="135">
        <f>приход!B44-расход!B44</f>
        <v>0</v>
      </c>
      <c r="C42" s="135">
        <f>приход!C44-расход!C44+B42</f>
        <v>0</v>
      </c>
      <c r="D42" s="135">
        <f>приход!D44-расход!D44+остаток!C42</f>
        <v>0</v>
      </c>
      <c r="E42" s="135">
        <f>D42-'сад+ясли+сотрудники'!P43</f>
        <v>0</v>
      </c>
      <c r="F42" s="38"/>
      <c r="G42" s="39"/>
      <c r="H42" s="39"/>
      <c r="I42" s="39"/>
      <c r="J42" s="39"/>
      <c r="K42" s="39"/>
      <c r="L42" s="39"/>
      <c r="M42" s="39"/>
      <c r="N42" s="39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15">
        <f t="shared" si="0"/>
        <v>0</v>
      </c>
      <c r="AL42" s="41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3"/>
      <c r="BQ42" s="17">
        <f t="shared" si="1"/>
        <v>0</v>
      </c>
      <c r="BR42" s="44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6"/>
      <c r="CW42" s="18">
        <f t="shared" si="2"/>
        <v>0</v>
      </c>
    </row>
    <row r="43" spans="1:101" ht="18">
      <c r="A43" s="37" t="str">
        <f>приход!A45</f>
        <v>кисель сухой</v>
      </c>
      <c r="B43" s="135">
        <f>приход!B45-расход!B45</f>
        <v>0</v>
      </c>
      <c r="C43" s="135">
        <f>приход!C45-расход!C45+B43</f>
        <v>0</v>
      </c>
      <c r="D43" s="135">
        <f>приход!D45-расход!D45+остаток!C43</f>
        <v>0</v>
      </c>
      <c r="E43" s="135">
        <f>D43-'сад+ясли+сотрудники'!P44</f>
        <v>0</v>
      </c>
      <c r="F43" s="38"/>
      <c r="G43" s="39"/>
      <c r="H43" s="39"/>
      <c r="I43" s="39"/>
      <c r="J43" s="39"/>
      <c r="K43" s="39"/>
      <c r="L43" s="39"/>
      <c r="M43" s="39"/>
      <c r="N43" s="39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  <c r="AK43" s="15">
        <f t="shared" si="0"/>
        <v>0</v>
      </c>
      <c r="AL43" s="41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3"/>
      <c r="BQ43" s="17">
        <f t="shared" si="1"/>
        <v>0</v>
      </c>
      <c r="BR43" s="44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6"/>
      <c r="CW43" s="18">
        <f t="shared" si="2"/>
        <v>0</v>
      </c>
    </row>
    <row r="44" spans="1:101" ht="18">
      <c r="A44" s="37" t="str">
        <f>приход!A46</f>
        <v>хлеб ржаной</v>
      </c>
      <c r="B44" s="135">
        <f>приход!B46-расход!B46</f>
        <v>0</v>
      </c>
      <c r="C44" s="135">
        <f>приход!C46-расход!C46+B44</f>
        <v>0</v>
      </c>
      <c r="D44" s="135">
        <f>приход!D46-расход!D46+остаток!C44</f>
        <v>0</v>
      </c>
      <c r="E44" s="135">
        <f>D44-'сад+ясли+сотрудники'!P45</f>
        <v>-0.805</v>
      </c>
      <c r="F44" s="38"/>
      <c r="G44" s="39"/>
      <c r="H44" s="39"/>
      <c r="I44" s="39"/>
      <c r="J44" s="39"/>
      <c r="K44" s="39"/>
      <c r="L44" s="39"/>
      <c r="M44" s="39"/>
      <c r="N44" s="39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8"/>
      <c r="AK44" s="15">
        <f t="shared" si="0"/>
        <v>0</v>
      </c>
      <c r="AL44" s="41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3"/>
      <c r="BQ44" s="17">
        <f t="shared" si="1"/>
        <v>0</v>
      </c>
      <c r="BR44" s="44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6"/>
      <c r="CW44" s="18">
        <f t="shared" si="2"/>
        <v>0</v>
      </c>
    </row>
    <row r="45" spans="1:101" ht="18">
      <c r="A45" s="37" t="str">
        <f>приход!A47</f>
        <v>хлеб пшеничный</v>
      </c>
      <c r="B45" s="135">
        <f>приход!B47-расход!B47</f>
        <v>0</v>
      </c>
      <c r="C45" s="135">
        <f>приход!C47-расход!C47+B45</f>
        <v>0</v>
      </c>
      <c r="D45" s="135">
        <f>приход!D47-расход!D47+остаток!C45</f>
        <v>0</v>
      </c>
      <c r="E45" s="135">
        <f>D45-'сад+ясли+сотрудники'!P46</f>
        <v>-0.805</v>
      </c>
      <c r="F45" s="38"/>
      <c r="G45" s="39"/>
      <c r="H45" s="39"/>
      <c r="I45" s="39"/>
      <c r="J45" s="39"/>
      <c r="K45" s="39"/>
      <c r="L45" s="39"/>
      <c r="M45" s="39"/>
      <c r="N45" s="39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/>
      <c r="AK45" s="15">
        <f t="shared" si="0"/>
        <v>0</v>
      </c>
      <c r="AL45" s="41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3"/>
      <c r="BQ45" s="17">
        <f t="shared" si="1"/>
        <v>0</v>
      </c>
      <c r="BR45" s="44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6"/>
      <c r="CW45" s="18">
        <f t="shared" si="2"/>
        <v>0</v>
      </c>
    </row>
    <row r="46" spans="1:101" ht="18">
      <c r="A46" s="37" t="str">
        <f>приход!A48</f>
        <v>батон</v>
      </c>
      <c r="B46" s="135">
        <f>приход!B48-расход!B48</f>
        <v>0</v>
      </c>
      <c r="C46" s="135">
        <f>приход!C48-расход!C48+B46</f>
        <v>0</v>
      </c>
      <c r="D46" s="135">
        <f>приход!D48-расход!D48+остаток!C46</f>
        <v>0</v>
      </c>
      <c r="E46" s="135">
        <f>D46-'сад+ясли+сотрудники'!P47</f>
        <v>0</v>
      </c>
      <c r="F46" s="38"/>
      <c r="G46" s="39"/>
      <c r="H46" s="39"/>
      <c r="I46" s="39"/>
      <c r="J46" s="39"/>
      <c r="K46" s="39"/>
      <c r="L46" s="39"/>
      <c r="M46" s="39"/>
      <c r="N46" s="39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8"/>
      <c r="AK46" s="15">
        <f t="shared" si="0"/>
        <v>0</v>
      </c>
      <c r="AL46" s="41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3"/>
      <c r="BQ46" s="17">
        <f t="shared" si="1"/>
        <v>0</v>
      </c>
      <c r="BR46" s="44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6"/>
      <c r="CW46" s="18">
        <f t="shared" si="2"/>
        <v>0</v>
      </c>
    </row>
    <row r="47" spans="1:101" ht="18">
      <c r="A47" s="37" t="str">
        <f>приход!A49</f>
        <v>сухари панировачные</v>
      </c>
      <c r="B47" s="135">
        <f>приход!B49-расход!B49</f>
        <v>0</v>
      </c>
      <c r="C47" s="135">
        <f>приход!C49-расход!C49+B47</f>
        <v>0</v>
      </c>
      <c r="D47" s="135">
        <f>приход!D49-расход!D49+остаток!C47</f>
        <v>0</v>
      </c>
      <c r="E47" s="135">
        <f>D47-'сад+ясли+сотрудники'!P48</f>
        <v>0</v>
      </c>
      <c r="F47" s="38"/>
      <c r="G47" s="39"/>
      <c r="H47" s="39"/>
      <c r="I47" s="39"/>
      <c r="J47" s="39"/>
      <c r="K47" s="39"/>
      <c r="L47" s="39"/>
      <c r="M47" s="39"/>
      <c r="N47" s="39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/>
      <c r="AK47" s="15">
        <f t="shared" si="0"/>
        <v>0</v>
      </c>
      <c r="AL47" s="41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3"/>
      <c r="BQ47" s="17">
        <f t="shared" si="1"/>
        <v>0</v>
      </c>
      <c r="BR47" s="44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6"/>
      <c r="CW47" s="18">
        <f t="shared" si="2"/>
        <v>0</v>
      </c>
    </row>
    <row r="48" spans="1:101" ht="18">
      <c r="A48" s="37" t="str">
        <f>приход!A50</f>
        <v>булочка</v>
      </c>
      <c r="B48" s="135">
        <f>приход!B50-расход!B50</f>
        <v>0</v>
      </c>
      <c r="C48" s="135">
        <f>приход!C50-расход!C50+B48</f>
        <v>0</v>
      </c>
      <c r="D48" s="135">
        <f>приход!D50-расход!D50+остаток!C48</f>
        <v>0</v>
      </c>
      <c r="E48" s="135">
        <f>D48-'сад+ясли+сотрудники'!P49</f>
        <v>0</v>
      </c>
      <c r="F48" s="38"/>
      <c r="G48" s="39"/>
      <c r="H48" s="39"/>
      <c r="I48" s="39"/>
      <c r="J48" s="39"/>
      <c r="K48" s="39"/>
      <c r="L48" s="39"/>
      <c r="M48" s="39"/>
      <c r="N48" s="39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K48" s="15">
        <f t="shared" si="0"/>
        <v>0</v>
      </c>
      <c r="AL48" s="41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3"/>
      <c r="BQ48" s="17">
        <f t="shared" si="1"/>
        <v>0</v>
      </c>
      <c r="BR48" s="44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6"/>
      <c r="CW48" s="18">
        <f t="shared" si="2"/>
        <v>0</v>
      </c>
    </row>
    <row r="49" spans="1:101" ht="18">
      <c r="A49" s="37" t="str">
        <f>приход!A51</f>
        <v>прочее х\б изделия</v>
      </c>
      <c r="B49" s="135">
        <f>приход!B51-расход!B51</f>
        <v>0</v>
      </c>
      <c r="C49" s="135">
        <f>приход!C51-расход!C51+B49</f>
        <v>0</v>
      </c>
      <c r="D49" s="135">
        <f>приход!D51-расход!D51+остаток!C49</f>
        <v>0</v>
      </c>
      <c r="E49" s="135">
        <f>D49-'сад+ясли+сотрудники'!P50</f>
        <v>0</v>
      </c>
      <c r="F49" s="38"/>
      <c r="G49" s="39"/>
      <c r="H49" s="39"/>
      <c r="I49" s="39"/>
      <c r="J49" s="39"/>
      <c r="K49" s="39"/>
      <c r="L49" s="39"/>
      <c r="M49" s="39"/>
      <c r="N49" s="39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8"/>
      <c r="AK49" s="15">
        <f t="shared" si="0"/>
        <v>0</v>
      </c>
      <c r="AL49" s="41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3"/>
      <c r="BQ49" s="17">
        <f t="shared" si="1"/>
        <v>0</v>
      </c>
      <c r="BR49" s="44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6"/>
      <c r="CW49" s="18">
        <f t="shared" si="2"/>
        <v>0</v>
      </c>
    </row>
    <row r="50" spans="1:101" ht="18">
      <c r="A50" s="37" t="str">
        <f>приход!A52</f>
        <v>картофель</v>
      </c>
      <c r="B50" s="135">
        <f>приход!B52-расход!B52</f>
        <v>0</v>
      </c>
      <c r="C50" s="135">
        <f>приход!C52-расход!C52+B50</f>
        <v>0</v>
      </c>
      <c r="D50" s="135">
        <f>приход!D52-расход!D52+остаток!C50</f>
        <v>0</v>
      </c>
      <c r="E50" s="135">
        <f>D50-'сад+ясли+сотрудники'!P51</f>
        <v>-6.82</v>
      </c>
      <c r="F50" s="38"/>
      <c r="G50" s="39"/>
      <c r="H50" s="39"/>
      <c r="I50" s="39"/>
      <c r="J50" s="39"/>
      <c r="K50" s="39"/>
      <c r="L50" s="39"/>
      <c r="M50" s="39"/>
      <c r="N50" s="39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/>
      <c r="AK50" s="15">
        <f t="shared" si="0"/>
        <v>0</v>
      </c>
      <c r="AL50" s="41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3"/>
      <c r="BQ50" s="17">
        <f t="shared" si="1"/>
        <v>0</v>
      </c>
      <c r="BR50" s="44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6"/>
      <c r="CW50" s="18">
        <f t="shared" si="2"/>
        <v>0</v>
      </c>
    </row>
    <row r="51" spans="1:101" ht="18">
      <c r="A51" s="37" t="str">
        <f>приход!A53</f>
        <v>капуста свежая</v>
      </c>
      <c r="B51" s="135">
        <f>приход!B53-расход!B53</f>
        <v>0</v>
      </c>
      <c r="C51" s="135">
        <f>приход!C53-расход!C53+B51</f>
        <v>0</v>
      </c>
      <c r="D51" s="135">
        <f>приход!D53-расход!D53+остаток!C51</f>
        <v>0</v>
      </c>
      <c r="E51" s="135">
        <f>D51-'сад+ясли+сотрудники'!P52</f>
        <v>0</v>
      </c>
      <c r="F51" s="38"/>
      <c r="G51" s="39"/>
      <c r="H51" s="39"/>
      <c r="I51" s="39"/>
      <c r="J51" s="39"/>
      <c r="K51" s="39"/>
      <c r="L51" s="39"/>
      <c r="M51" s="39"/>
      <c r="N51" s="39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/>
      <c r="AK51" s="15">
        <f t="shared" si="0"/>
        <v>0</v>
      </c>
      <c r="AL51" s="41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3"/>
      <c r="BQ51" s="17">
        <f t="shared" si="1"/>
        <v>0</v>
      </c>
      <c r="BR51" s="44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6"/>
      <c r="CW51" s="18">
        <f t="shared" si="2"/>
        <v>0</v>
      </c>
    </row>
    <row r="52" spans="1:101" ht="18">
      <c r="A52" s="37" t="str">
        <f>приход!A54</f>
        <v>лук</v>
      </c>
      <c r="B52" s="135">
        <f>приход!B54-расход!B54</f>
        <v>0</v>
      </c>
      <c r="C52" s="135">
        <f>приход!C54-расход!C54+B52</f>
        <v>0</v>
      </c>
      <c r="D52" s="135">
        <f>приход!D54-расход!D54+остаток!C52</f>
        <v>0</v>
      </c>
      <c r="E52" s="135">
        <f>D52-'сад+ясли+сотрудники'!P53</f>
        <v>-0.55</v>
      </c>
      <c r="F52" s="38"/>
      <c r="G52" s="39"/>
      <c r="H52" s="39"/>
      <c r="I52" s="39"/>
      <c r="J52" s="39"/>
      <c r="K52" s="39"/>
      <c r="L52" s="39"/>
      <c r="M52" s="39"/>
      <c r="N52" s="39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K52" s="15">
        <f t="shared" si="0"/>
        <v>0</v>
      </c>
      <c r="AL52" s="41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3"/>
      <c r="BQ52" s="17">
        <f t="shared" si="1"/>
        <v>0</v>
      </c>
      <c r="BR52" s="44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6"/>
      <c r="CW52" s="18">
        <f t="shared" si="2"/>
        <v>0</v>
      </c>
    </row>
    <row r="53" spans="1:101" ht="18">
      <c r="A53" s="37" t="str">
        <f>приход!A55</f>
        <v>морковь</v>
      </c>
      <c r="B53" s="135">
        <f>приход!B55-расход!B55</f>
        <v>0</v>
      </c>
      <c r="C53" s="135">
        <f>приход!C55-расход!C55+B53</f>
        <v>0</v>
      </c>
      <c r="D53" s="135">
        <f>приход!D55-расход!D55+остаток!C53</f>
        <v>0</v>
      </c>
      <c r="E53" s="135">
        <f>D53-'сад+ясли+сотрудники'!P54</f>
        <v>-0.87</v>
      </c>
      <c r="F53" s="38"/>
      <c r="G53" s="39"/>
      <c r="H53" s="39"/>
      <c r="I53" s="39"/>
      <c r="J53" s="39"/>
      <c r="K53" s="39"/>
      <c r="L53" s="39"/>
      <c r="M53" s="39"/>
      <c r="N53" s="39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/>
      <c r="AK53" s="15">
        <f t="shared" si="0"/>
        <v>0</v>
      </c>
      <c r="AL53" s="41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3"/>
      <c r="BQ53" s="17">
        <f t="shared" si="1"/>
        <v>0</v>
      </c>
      <c r="BR53" s="44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6"/>
      <c r="CW53" s="18">
        <f t="shared" si="2"/>
        <v>0</v>
      </c>
    </row>
    <row r="54" spans="1:101" ht="18" thickBot="1">
      <c r="A54" s="37" t="str">
        <f>приход!A56</f>
        <v>свекла</v>
      </c>
      <c r="B54" s="135">
        <f>приход!B56-расход!B56</f>
        <v>0</v>
      </c>
      <c r="C54" s="135">
        <f>приход!C56-расход!C56+B54</f>
        <v>0</v>
      </c>
      <c r="D54" s="135">
        <f>приход!D56-расход!D56+остаток!C54</f>
        <v>0</v>
      </c>
      <c r="E54" s="135">
        <f>D54-'сад+ясли+сотрудники'!P55</f>
        <v>0</v>
      </c>
      <c r="F54" s="49"/>
      <c r="G54" s="50"/>
      <c r="H54" s="50"/>
      <c r="I54" s="50"/>
      <c r="J54" s="50"/>
      <c r="K54" s="50"/>
      <c r="L54" s="50"/>
      <c r="M54" s="50"/>
      <c r="N54" s="50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2"/>
      <c r="AK54" s="16">
        <f t="shared" si="0"/>
        <v>0</v>
      </c>
      <c r="AL54" s="53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17">
        <f t="shared" si="1"/>
        <v>0</v>
      </c>
      <c r="BR54" s="56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8"/>
      <c r="CW54" s="19">
        <f t="shared" si="2"/>
        <v>0</v>
      </c>
    </row>
    <row r="55" spans="1:5" ht="18">
      <c r="A55" s="37" t="str">
        <f>приход!A57</f>
        <v>огурцы соленные</v>
      </c>
      <c r="B55" s="135">
        <f>приход!B57-расход!B57</f>
        <v>0</v>
      </c>
      <c r="C55" s="135">
        <f>приход!C57-расход!C57+B55</f>
        <v>0</v>
      </c>
      <c r="D55" s="135">
        <f>приход!D57-расход!D57+остаток!C55</f>
        <v>0</v>
      </c>
      <c r="E55" s="135">
        <f>D55-'сад+ясли+сотрудники'!P56</f>
        <v>0</v>
      </c>
    </row>
    <row r="56" spans="1:5" ht="18">
      <c r="A56" s="37" t="str">
        <f>приход!A58</f>
        <v>кукуруза</v>
      </c>
      <c r="B56" s="135">
        <f>приход!B58-расход!B58</f>
        <v>0</v>
      </c>
      <c r="C56" s="135">
        <f>приход!C58-расход!C58+B56</f>
        <v>0</v>
      </c>
      <c r="D56" s="135">
        <f>приход!D58-расход!D58+остаток!C56</f>
        <v>0</v>
      </c>
      <c r="E56" s="135">
        <f>D56-'сад+ясли+сотрудники'!P57</f>
        <v>-2.0860000000000003</v>
      </c>
    </row>
    <row r="57" spans="1:5" ht="18">
      <c r="A57" s="37" t="str">
        <f>приход!A59</f>
        <v>зеленый горошек</v>
      </c>
      <c r="B57" s="135">
        <f>приход!B59-расход!B59</f>
        <v>0</v>
      </c>
      <c r="C57" s="135">
        <f>приход!C59-расход!C59+B57</f>
        <v>0</v>
      </c>
      <c r="D57" s="135">
        <f>приход!D59-расход!D59+остаток!C57</f>
        <v>0</v>
      </c>
      <c r="E57" s="135">
        <f>D57-'сад+ясли+сотрудники'!P58</f>
        <v>0</v>
      </c>
    </row>
    <row r="58" spans="1:5" ht="18">
      <c r="A58" s="37" t="str">
        <f>приход!A60</f>
        <v>икра кобачковая</v>
      </c>
      <c r="B58" s="135">
        <f>приход!B60-расход!B60</f>
        <v>0</v>
      </c>
      <c r="C58" s="135">
        <f>приход!C60-расход!C60+B58</f>
        <v>0</v>
      </c>
      <c r="D58" s="135">
        <f>приход!D60-расход!D60+остаток!C58</f>
        <v>0</v>
      </c>
      <c r="E58" s="135">
        <f>D58-'сад+ясли+сотрудники'!P59</f>
        <v>0</v>
      </c>
    </row>
    <row r="59" spans="1:5" ht="18">
      <c r="A59" s="37" t="str">
        <f>приход!A61</f>
        <v>свежий помидор</v>
      </c>
      <c r="B59" s="135">
        <f>приход!B61-расход!B61</f>
        <v>0</v>
      </c>
      <c r="C59" s="135">
        <f>приход!C61-расход!C61+B59</f>
        <v>0</v>
      </c>
      <c r="D59" s="135">
        <f>приход!D61-расход!D61+остаток!C59</f>
        <v>0</v>
      </c>
      <c r="E59" s="135">
        <f>D59-'сад+ясли+сотрудники'!P60</f>
        <v>0</v>
      </c>
    </row>
    <row r="60" spans="1:5" ht="18">
      <c r="A60" s="37" t="str">
        <f>приход!A62</f>
        <v>свежий огурец</v>
      </c>
      <c r="B60" s="135">
        <f>приход!B62-расход!B62</f>
        <v>0</v>
      </c>
      <c r="C60" s="135">
        <f>приход!C62-расход!C62+B60</f>
        <v>0</v>
      </c>
      <c r="D60" s="135">
        <f>приход!D62-расход!D62+остаток!C60</f>
        <v>0</v>
      </c>
      <c r="E60" s="135">
        <f>D60-'сад+ясли+сотрудники'!P61</f>
        <v>0</v>
      </c>
    </row>
    <row r="61" spans="1:5" ht="18">
      <c r="A61" s="37" t="str">
        <f>приход!A63</f>
        <v>томат паста</v>
      </c>
      <c r="B61" s="135">
        <f>приход!B63-расход!B63</f>
        <v>0</v>
      </c>
      <c r="C61" s="135">
        <f>приход!C63-расход!C63+B61</f>
        <v>0</v>
      </c>
      <c r="D61" s="135">
        <f>приход!D63-расход!D63+остаток!C61</f>
        <v>0</v>
      </c>
      <c r="E61" s="135">
        <f>D61-'сад+ясли+сотрудники'!P62</f>
        <v>-0.088</v>
      </c>
    </row>
    <row r="62" spans="1:5" ht="18">
      <c r="A62" s="37" t="str">
        <f>приход!A64</f>
        <v>Золотой шар</v>
      </c>
      <c r="B62" s="135">
        <f>приход!B64-расход!B64</f>
        <v>0</v>
      </c>
      <c r="C62" s="135">
        <f>приход!C64-расход!C64+B62</f>
        <v>0</v>
      </c>
      <c r="D62" s="135">
        <f>приход!D64-расход!D64+остаток!C62</f>
        <v>0</v>
      </c>
      <c r="E62" s="135">
        <f>D62-'сад+ясли+сотрудники'!P63</f>
        <v>0</v>
      </c>
    </row>
    <row r="63" spans="1:5" ht="18">
      <c r="A63" s="37" t="str">
        <f>приход!A65</f>
        <v>аскорбиновая кислота</v>
      </c>
      <c r="B63" s="135">
        <f>приход!B65-расход!B65</f>
        <v>0</v>
      </c>
      <c r="C63" s="135">
        <f>приход!C65-расход!C65+B63</f>
        <v>0</v>
      </c>
      <c r="D63" s="135">
        <f>приход!D65-расход!D65+остаток!C63</f>
        <v>0</v>
      </c>
      <c r="E63" s="135">
        <f>D63-'сад+ясли+сотрудники'!P64</f>
        <v>0</v>
      </c>
    </row>
    <row r="64" spans="1:5" ht="18">
      <c r="A64" s="37" t="str">
        <f>приход!A66</f>
        <v>соль</v>
      </c>
      <c r="B64" s="135">
        <f>приход!B66-расход!B66</f>
        <v>0</v>
      </c>
      <c r="C64" s="135">
        <f>приход!C66-расход!C66+B64</f>
        <v>0</v>
      </c>
      <c r="D64" s="135">
        <f>приход!D66-расход!D66+остаток!C64</f>
        <v>0</v>
      </c>
      <c r="E64" s="135">
        <f>D64-'сад+ясли+сотрудники'!P65</f>
        <v>-0.087</v>
      </c>
    </row>
    <row r="65" spans="1:5" ht="18">
      <c r="A65" s="37" t="str">
        <f>приход!A67</f>
        <v>чай</v>
      </c>
      <c r="B65" s="135">
        <f>приход!B67-расход!B67</f>
        <v>0</v>
      </c>
      <c r="C65" s="135">
        <f>приход!C67-расход!C67+B65</f>
        <v>0</v>
      </c>
      <c r="D65" s="135">
        <f>приход!D67-расход!D67+остаток!C65</f>
        <v>0</v>
      </c>
      <c r="E65" s="135">
        <f>D65-'сад+ясли+сотрудники'!P66</f>
        <v>0</v>
      </c>
    </row>
    <row r="66" spans="1:5" ht="18">
      <c r="A66" s="37" t="str">
        <f>приход!A68</f>
        <v>какао</v>
      </c>
      <c r="B66" s="135">
        <f>приход!B68-расход!B68</f>
        <v>0</v>
      </c>
      <c r="C66" s="135">
        <f>приход!C68-расход!C68+B66</f>
        <v>0</v>
      </c>
      <c r="D66" s="135">
        <f>приход!D68-расход!D68+остаток!C66</f>
        <v>0</v>
      </c>
      <c r="E66" s="135">
        <f>D66-'сад+ясли+сотрудники'!P67</f>
        <v>0</v>
      </c>
    </row>
    <row r="67" spans="1:5" ht="18">
      <c r="A67" s="37" t="str">
        <f>приход!A69</f>
        <v>кофейный напиток</v>
      </c>
      <c r="B67" s="135">
        <f>приход!B69-расход!B69</f>
        <v>0</v>
      </c>
      <c r="C67" s="135">
        <f>приход!C69-расход!C69+B67</f>
        <v>0</v>
      </c>
      <c r="D67" s="135">
        <f>приход!D69-расход!D69+остаток!C67</f>
        <v>0</v>
      </c>
      <c r="E67" s="135">
        <f>D67-'сад+ясли+сотрудники'!P68</f>
        <v>0</v>
      </c>
    </row>
    <row r="68" spans="1:5" ht="18">
      <c r="A68" s="37" t="str">
        <f>приход!A70</f>
        <v>сахарный песок</v>
      </c>
      <c r="B68" s="135">
        <f>приход!B70-расход!B70</f>
        <v>0</v>
      </c>
      <c r="C68" s="135">
        <f>приход!C70-расход!C70+B68</f>
        <v>0</v>
      </c>
      <c r="D68" s="135">
        <f>приход!D70-расход!D70+остаток!C68</f>
        <v>0</v>
      </c>
      <c r="E68" s="135">
        <f>D68-'сад+ясли+сотрудники'!P69</f>
        <v>-0.23</v>
      </c>
    </row>
    <row r="69" spans="1:5" ht="18">
      <c r="A69" s="37" t="str">
        <f>приход!A71</f>
        <v>лавровый лист</v>
      </c>
      <c r="B69" s="135">
        <f>приход!B71-расход!B71</f>
        <v>0</v>
      </c>
      <c r="C69" s="135">
        <f>приход!C71-расход!C71+B69</f>
        <v>0</v>
      </c>
      <c r="D69" s="135">
        <f>приход!D71-расход!D71+остаток!C69</f>
        <v>0</v>
      </c>
      <c r="E69" s="135">
        <f>D69-'сад+ясли+сотрудники'!P70</f>
        <v>0</v>
      </c>
    </row>
    <row r="70" spans="1:5" ht="18">
      <c r="A70" s="37" t="str">
        <f>приход!A72</f>
        <v>вафли</v>
      </c>
      <c r="B70" s="135">
        <f>приход!B72-расход!B72</f>
        <v>0</v>
      </c>
      <c r="C70" s="135">
        <f>приход!C72-расход!C72+B70</f>
        <v>0</v>
      </c>
      <c r="D70" s="135">
        <f>приход!D72-расход!D72+остаток!C70</f>
        <v>0</v>
      </c>
      <c r="E70" s="135">
        <f>D70-'сад+ясли+сотрудники'!P71</f>
        <v>0</v>
      </c>
    </row>
    <row r="71" spans="1:5" ht="18">
      <c r="A71" s="37" t="str">
        <f>приход!A73</f>
        <v>пряники</v>
      </c>
      <c r="B71" s="135">
        <f>приход!B73-расход!B73</f>
        <v>0</v>
      </c>
      <c r="C71" s="135">
        <f>приход!C73-расход!C73+B71</f>
        <v>0</v>
      </c>
      <c r="D71" s="135">
        <f>приход!D73-расход!D73+остаток!C71</f>
        <v>0</v>
      </c>
      <c r="E71" s="135">
        <f>D71-'сад+ясли+сотрудники'!P72</f>
        <v>0</v>
      </c>
    </row>
    <row r="72" spans="1:5" ht="18">
      <c r="A72" s="37" t="str">
        <f>приход!A74</f>
        <v>печенье</v>
      </c>
      <c r="B72" s="135">
        <f>приход!B74-расход!B74</f>
        <v>0</v>
      </c>
      <c r="C72" s="135">
        <f>приход!C74-расход!C74+B72</f>
        <v>0</v>
      </c>
      <c r="D72" s="135">
        <f>приход!D74-расход!D74+остаток!C72</f>
        <v>0</v>
      </c>
      <c r="E72" s="135">
        <f>D72-'сад+ясли+сотрудники'!P73</f>
        <v>0</v>
      </c>
    </row>
    <row r="73" spans="1:5" ht="18">
      <c r="A73" s="37" t="str">
        <f>приход!A75</f>
        <v>шоколад 100 гр.</v>
      </c>
      <c r="B73" s="135">
        <f>приход!B75-расход!B75</f>
        <v>0</v>
      </c>
      <c r="C73" s="135">
        <f>приход!C75-расход!C75+B73</f>
        <v>0</v>
      </c>
      <c r="D73" s="135">
        <f>приход!D75-расход!D75+остаток!C73</f>
        <v>0</v>
      </c>
      <c r="E73" s="135">
        <f>D73-'сад+ясли+сотрудники'!P74</f>
        <v>0</v>
      </c>
    </row>
    <row r="74" spans="1:5" ht="18">
      <c r="A74" s="37" t="str">
        <f>приход!A76</f>
        <v>шоколад 50 гр.</v>
      </c>
      <c r="B74" s="135">
        <f>приход!B76-расход!B76</f>
        <v>0</v>
      </c>
      <c r="C74" s="135">
        <f>приход!C76-расход!C76+B74</f>
        <v>0</v>
      </c>
      <c r="D74" s="135">
        <f>приход!D76-расход!D76+остаток!C74</f>
        <v>0</v>
      </c>
      <c r="E74" s="135">
        <f>D74-'сад+ясли+сотрудники'!P75</f>
        <v>0</v>
      </c>
    </row>
    <row r="75" spans="1:5" ht="18">
      <c r="A75" s="37" t="str">
        <f>приход!A77</f>
        <v>шоколад 25 гр.</v>
      </c>
      <c r="B75" s="135">
        <f>приход!B77-расход!B77</f>
        <v>0</v>
      </c>
      <c r="C75" s="135">
        <f>приход!C77-расход!C77+B75</f>
        <v>0</v>
      </c>
      <c r="D75" s="135">
        <f>приход!D77-расход!D77+остаток!C75</f>
        <v>0</v>
      </c>
      <c r="E75" s="135">
        <f>D75-'сад+ясли+сотрудники'!P76</f>
        <v>0</v>
      </c>
    </row>
    <row r="76" spans="1:5" ht="18">
      <c r="A76" s="37" t="str">
        <f>приход!A78</f>
        <v>конфеты шок.</v>
      </c>
      <c r="B76" s="135">
        <f>приход!B78-расход!B78</f>
        <v>0</v>
      </c>
      <c r="C76" s="135">
        <f>приход!C78-расход!C78+B76</f>
        <v>0</v>
      </c>
      <c r="D76" s="135">
        <f>приход!D78-расход!D78+остаток!C76</f>
        <v>0</v>
      </c>
      <c r="E76" s="135">
        <f>D76-'сад+ясли+сотрудники'!P77</f>
        <v>0</v>
      </c>
    </row>
    <row r="77" spans="1:5" ht="18">
      <c r="A77" s="37" t="str">
        <f>приход!A79</f>
        <v>зефир</v>
      </c>
      <c r="B77" s="135">
        <f>приход!B79-расход!B79</f>
        <v>0</v>
      </c>
      <c r="C77" s="135">
        <f>приход!C79-расход!C79+B77</f>
        <v>0</v>
      </c>
      <c r="D77" s="135">
        <f>приход!D79-расход!D79+остаток!C77</f>
        <v>0</v>
      </c>
      <c r="E77" s="135">
        <f>D77-'сад+ясли+сотрудники'!P78</f>
        <v>0</v>
      </c>
    </row>
    <row r="78" spans="1:5" ht="18">
      <c r="A78" s="37" t="str">
        <f>приход!A80</f>
        <v>джем, повидло</v>
      </c>
      <c r="B78" s="135">
        <f>приход!B80-расход!B80</f>
        <v>0</v>
      </c>
      <c r="C78" s="135">
        <f>приход!C80-расход!C80+B78</f>
        <v>0</v>
      </c>
      <c r="D78" s="135">
        <f>приход!D80-расход!D80+остаток!C78</f>
        <v>0</v>
      </c>
      <c r="E78" s="135">
        <f>D78-'сад+ясли+сотрудники'!P79</f>
        <v>0</v>
      </c>
    </row>
    <row r="79" spans="1:5" ht="18">
      <c r="A79" s="37">
        <f>приход!A81</f>
        <v>1</v>
      </c>
      <c r="B79" s="135">
        <f>приход!B81-расход!B81</f>
        <v>0</v>
      </c>
      <c r="C79" s="135">
        <f>приход!C81-расход!C81+B79</f>
        <v>0</v>
      </c>
      <c r="D79" s="135">
        <f>приход!D81-расход!D81+остаток!C79</f>
        <v>0</v>
      </c>
      <c r="E79" s="135">
        <f>D79-'сад+ясли+сотрудники'!P80</f>
        <v>-0.46</v>
      </c>
    </row>
    <row r="80" spans="1:5" ht="18">
      <c r="A80" s="37">
        <f>приход!A82</f>
        <v>2</v>
      </c>
      <c r="B80" s="135">
        <f>приход!B82-расход!B82</f>
        <v>0</v>
      </c>
      <c r="C80" s="135">
        <f>приход!C82-расход!C82+B80</f>
        <v>0</v>
      </c>
      <c r="D80" s="135">
        <f>приход!D82-расход!D82+остаток!C80</f>
        <v>0</v>
      </c>
      <c r="E80" s="135">
        <f>D80-'сад+ясли+сотрудники'!P81</f>
        <v>0</v>
      </c>
    </row>
    <row r="81" spans="1:5" ht="18">
      <c r="A81" s="37">
        <f>приход!A83</f>
        <v>3</v>
      </c>
      <c r="B81" s="135">
        <f>приход!B83-расход!B83</f>
        <v>0</v>
      </c>
      <c r="C81" s="135">
        <f>приход!C83-расход!C83+B81</f>
        <v>0</v>
      </c>
      <c r="D81" s="135">
        <f>приход!D83-расход!D83+остаток!C81</f>
        <v>0</v>
      </c>
      <c r="E81" s="135">
        <f>D81-'сад+ясли+сотрудники'!P82</f>
        <v>0</v>
      </c>
    </row>
    <row r="82" spans="1:5" ht="18">
      <c r="A82" s="37">
        <f>приход!A84</f>
        <v>4</v>
      </c>
      <c r="B82" s="135">
        <f>приход!B84-расход!B84</f>
        <v>0</v>
      </c>
      <c r="C82" s="135">
        <f>приход!C84-расход!C84+B82</f>
        <v>0</v>
      </c>
      <c r="D82" s="135">
        <f>приход!D84-расход!D84+остаток!C82</f>
        <v>0</v>
      </c>
      <c r="E82" s="135">
        <f>D82-'сад+ясли+сотрудники'!P83</f>
        <v>0</v>
      </c>
    </row>
    <row r="83" spans="1:5" ht="18">
      <c r="A83" s="37">
        <f>приход!A85</f>
        <v>5</v>
      </c>
      <c r="B83" s="135">
        <f>приход!B85-расход!B85</f>
        <v>0</v>
      </c>
      <c r="C83" s="135">
        <f>приход!C85-расход!C85+B83</f>
        <v>0</v>
      </c>
      <c r="D83" s="135">
        <f>приход!D85-расход!D85+остаток!C83</f>
        <v>0</v>
      </c>
      <c r="E83" s="135">
        <f>D83-'сад+ясли+сотрудники'!P84</f>
        <v>0</v>
      </c>
    </row>
    <row r="84" spans="1:5" ht="18">
      <c r="A84" s="37">
        <f>приход!A86</f>
        <v>6</v>
      </c>
      <c r="B84" s="135">
        <f>приход!B86-расход!B86</f>
        <v>0</v>
      </c>
      <c r="C84" s="135">
        <f>приход!C86-расход!C86+B84</f>
        <v>0</v>
      </c>
      <c r="D84" s="135">
        <f>приход!D86-расход!D86+остаток!C84</f>
        <v>0</v>
      </c>
      <c r="E84" s="135">
        <f>D84-'сад+ясли+сотрудники'!P85</f>
        <v>0</v>
      </c>
    </row>
    <row r="85" spans="1:5" ht="18">
      <c r="A85" s="37">
        <f>приход!A87</f>
        <v>7</v>
      </c>
      <c r="B85" s="135">
        <f>приход!B87-расход!B87</f>
        <v>0</v>
      </c>
      <c r="C85" s="135">
        <f>приход!C87-расход!C87+B85</f>
        <v>0</v>
      </c>
      <c r="D85" s="135">
        <f>приход!D87-расход!D87+остаток!C85</f>
        <v>0</v>
      </c>
      <c r="E85" s="135">
        <f>D85-'сад+ясли+сотрудники'!P86</f>
        <v>0</v>
      </c>
    </row>
    <row r="86" spans="1:5" ht="18">
      <c r="A86" s="37">
        <f>приход!A88</f>
        <v>8</v>
      </c>
      <c r="B86" s="135">
        <f>приход!B88-расход!B88</f>
        <v>0</v>
      </c>
      <c r="C86" s="135">
        <f>приход!C88-расход!C88+B86</f>
        <v>0</v>
      </c>
      <c r="D86" s="135">
        <f>приход!D88-расход!D88+остаток!C86</f>
        <v>0</v>
      </c>
      <c r="E86" s="135">
        <f>D86-'сад+ясли+сотрудники'!P87</f>
        <v>0</v>
      </c>
    </row>
    <row r="87" spans="1:5" ht="18">
      <c r="A87" s="37">
        <f>приход!A89</f>
        <v>9</v>
      </c>
      <c r="B87" s="135">
        <f>приход!B89-расход!B89</f>
        <v>0</v>
      </c>
      <c r="C87" s="135">
        <f>приход!C89-расход!C89+B87</f>
        <v>0</v>
      </c>
      <c r="D87" s="135">
        <f>приход!D89-расход!D89+остаток!C87</f>
        <v>0</v>
      </c>
      <c r="E87" s="135">
        <f>D87-'сад+ясли+сотрудники'!P88</f>
        <v>0</v>
      </c>
    </row>
    <row r="88" spans="1:5" ht="18">
      <c r="A88" s="37">
        <f>приход!A90</f>
        <v>10</v>
      </c>
      <c r="B88" s="135">
        <f>приход!B90-расход!B90</f>
        <v>0</v>
      </c>
      <c r="C88" s="135">
        <f>приход!C90-расход!C90+B88</f>
        <v>0</v>
      </c>
      <c r="D88" s="135">
        <f>приход!D90-расход!D90+остаток!C88</f>
        <v>0</v>
      </c>
      <c r="E88" s="135">
        <f>D88-'сад+ясли+сотрудники'!P89</f>
        <v>0</v>
      </c>
    </row>
  </sheetData>
  <sheetProtection password="BF55" sheet="1" formatCells="0" formatColumns="0" formatRows="0" insertColumns="0" insertRows="0" sort="0" autoFilter="0" pivotTables="0"/>
  <mergeCells count="4">
    <mergeCell ref="F2:AK2"/>
    <mergeCell ref="AL2:BQ2"/>
    <mergeCell ref="BR2:CW2"/>
    <mergeCell ref="A1:E1"/>
  </mergeCells>
  <conditionalFormatting sqref="B4:E88">
    <cfRule type="cellIs" priority="2" dxfId="103" operator="lessThan" stopIfTrue="1">
      <formula>0</formula>
    </cfRule>
  </conditionalFormatting>
  <conditionalFormatting sqref="B4:E88">
    <cfRule type="cellIs" priority="1" dxfId="102" operator="equal" stopIfTrue="1">
      <formula>0</formula>
    </cfRule>
  </conditionalFormatting>
  <printOptions/>
  <pageMargins left="0.65" right="0.33" top="0.22" bottom="0.21" header="0.16" footer="0.1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C000"/>
    <pageSetUpPr fitToPage="1"/>
  </sheetPr>
  <dimension ref="A1:R151"/>
  <sheetViews>
    <sheetView tabSelected="1" view="pageBreakPreview" zoomScale="55" zoomScaleSheetLayoutView="55" zoomScalePageLayoutView="0" workbookViewId="0" topLeftCell="A1">
      <selection activeCell="A18" sqref="A18"/>
    </sheetView>
  </sheetViews>
  <sheetFormatPr defaultColWidth="9.140625" defaultRowHeight="15"/>
  <cols>
    <col min="1" max="1" width="47.140625" style="7" customWidth="1"/>
    <col min="2" max="2" width="13.421875" style="7" customWidth="1"/>
    <col min="3" max="3" width="20.2812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00390625" style="7" customWidth="1"/>
    <col min="9" max="9" width="13.57421875" style="7" hidden="1" customWidth="1"/>
    <col min="10" max="10" width="18.140625" style="7" hidden="1" customWidth="1"/>
    <col min="11" max="11" width="20.28125" style="7" customWidth="1"/>
    <col min="12" max="12" width="13.7109375" style="7" customWidth="1"/>
    <col min="13" max="13" width="13.28125" style="7" bestFit="1" customWidth="1"/>
    <col min="14" max="14" width="15.57421875" style="7" customWidth="1"/>
    <col min="15" max="15" width="15.57421875" style="7" hidden="1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23.25">
      <c r="A1" s="216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1" ht="20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266</v>
      </c>
      <c r="B3" s="158" t="s">
        <v>205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240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11</v>
      </c>
    </row>
    <row r="5" spans="10:12" ht="23.25">
      <c r="J5" s="21"/>
      <c r="K5" s="63"/>
      <c r="L5" s="141" t="s">
        <v>259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 hidden="1">
      <c r="A9" s="2"/>
      <c r="B9" s="142"/>
      <c r="C9" s="142"/>
      <c r="D9" s="142"/>
      <c r="E9" s="142"/>
      <c r="F9" s="142"/>
      <c r="G9" s="142"/>
      <c r="H9" s="184"/>
      <c r="I9" s="142"/>
      <c r="J9" s="142"/>
      <c r="K9" s="143"/>
    </row>
    <row r="10" spans="1:11" ht="23.25" hidden="1">
      <c r="A10" s="2" t="s">
        <v>19</v>
      </c>
      <c r="B10" s="142" t="s">
        <v>246</v>
      </c>
      <c r="C10" s="142"/>
      <c r="D10" s="142"/>
      <c r="E10" s="142"/>
      <c r="F10" s="142"/>
      <c r="G10" s="142" t="s">
        <v>221</v>
      </c>
      <c r="H10" s="184" t="s">
        <v>247</v>
      </c>
      <c r="I10" s="142"/>
      <c r="J10" s="142"/>
      <c r="K10" s="143">
        <v>250</v>
      </c>
    </row>
    <row r="11" spans="1:11" ht="23.25" hidden="1">
      <c r="A11" s="2"/>
      <c r="B11" s="142" t="s">
        <v>248</v>
      </c>
      <c r="C11" s="142"/>
      <c r="D11" s="142"/>
      <c r="E11" s="142"/>
      <c r="F11" s="142"/>
      <c r="G11" s="142"/>
      <c r="H11" s="184" t="s">
        <v>249</v>
      </c>
      <c r="I11" s="142"/>
      <c r="J11" s="142"/>
      <c r="K11" s="87">
        <v>30</v>
      </c>
    </row>
    <row r="12" spans="1:11" ht="27" customHeight="1" hidden="1">
      <c r="A12" s="2"/>
      <c r="B12" s="142" t="s">
        <v>250</v>
      </c>
      <c r="C12" s="142"/>
      <c r="D12" s="142"/>
      <c r="E12" s="142"/>
      <c r="F12" s="142"/>
      <c r="G12" s="142"/>
      <c r="H12" s="184" t="s">
        <v>251</v>
      </c>
      <c r="I12" s="142"/>
      <c r="J12" s="142"/>
      <c r="K12" s="143">
        <v>200</v>
      </c>
    </row>
    <row r="13" spans="1:11" ht="23.25" hidden="1">
      <c r="A13" s="2"/>
      <c r="B13" s="142" t="s">
        <v>227</v>
      </c>
      <c r="C13" s="142"/>
      <c r="D13" s="142"/>
      <c r="E13" s="142"/>
      <c r="F13" s="142"/>
      <c r="G13" s="142"/>
      <c r="H13" s="184" t="s">
        <v>230</v>
      </c>
      <c r="I13" s="142"/>
      <c r="J13" s="142"/>
      <c r="K13" s="143">
        <v>35</v>
      </c>
    </row>
    <row r="14" spans="1:11" ht="23.25" hidden="1">
      <c r="A14" s="2"/>
      <c r="B14" s="142" t="s">
        <v>225</v>
      </c>
      <c r="C14" s="142"/>
      <c r="D14" s="142"/>
      <c r="E14" s="142"/>
      <c r="F14" s="142"/>
      <c r="G14" s="142"/>
      <c r="H14" s="184" t="s">
        <v>235</v>
      </c>
      <c r="I14" s="142"/>
      <c r="J14" s="142"/>
      <c r="K14" s="143">
        <v>35</v>
      </c>
    </row>
    <row r="15" spans="1:11" ht="28.5" customHeight="1" hidden="1">
      <c r="A15" s="2" t="s">
        <v>228</v>
      </c>
      <c r="B15" s="142" t="s">
        <v>222</v>
      </c>
      <c r="C15" s="142"/>
      <c r="D15" s="142"/>
      <c r="E15" s="142"/>
      <c r="F15" s="142"/>
      <c r="G15" s="142"/>
      <c r="H15" s="184" t="s">
        <v>231</v>
      </c>
      <c r="I15" s="142"/>
      <c r="J15" s="142"/>
      <c r="K15" s="143">
        <v>200</v>
      </c>
    </row>
    <row r="16" spans="1:11" ht="23.25" hidden="1">
      <c r="A16" s="2"/>
      <c r="B16" s="142"/>
      <c r="C16" s="142"/>
      <c r="D16" s="142"/>
      <c r="E16" s="142"/>
      <c r="F16" s="142"/>
      <c r="G16" s="142"/>
      <c r="H16" s="184"/>
      <c r="I16" s="142"/>
      <c r="J16" s="142"/>
      <c r="K16" s="143"/>
    </row>
    <row r="17" spans="1:11" ht="23.25">
      <c r="A17" s="2"/>
      <c r="B17" s="142"/>
      <c r="C17" s="142"/>
      <c r="D17" s="142"/>
      <c r="E17" s="142"/>
      <c r="F17" s="142"/>
      <c r="G17" s="142"/>
      <c r="H17" s="184"/>
      <c r="I17" s="142"/>
      <c r="J17" s="142"/>
      <c r="K17" s="143"/>
    </row>
    <row r="18" spans="1:11" ht="23.25">
      <c r="A18" s="2" t="s">
        <v>223</v>
      </c>
      <c r="B18" s="142" t="s">
        <v>209</v>
      </c>
      <c r="C18" s="142"/>
      <c r="D18" s="142"/>
      <c r="E18" s="142"/>
      <c r="F18" s="142"/>
      <c r="G18" s="142" t="s">
        <v>221</v>
      </c>
      <c r="H18" s="184" t="s">
        <v>242</v>
      </c>
      <c r="I18" s="142"/>
      <c r="J18" s="142"/>
      <c r="K18" s="143">
        <v>105</v>
      </c>
    </row>
    <row r="19" spans="1:11" ht="23.25">
      <c r="A19" s="2"/>
      <c r="B19" s="142" t="s">
        <v>252</v>
      </c>
      <c r="C19" s="142"/>
      <c r="D19" s="142"/>
      <c r="E19" s="142"/>
      <c r="F19" s="142"/>
      <c r="G19" s="142"/>
      <c r="H19" s="184" t="s">
        <v>253</v>
      </c>
      <c r="I19" s="142"/>
      <c r="J19" s="142"/>
      <c r="K19" s="143">
        <v>250</v>
      </c>
    </row>
    <row r="20" spans="1:11" ht="23.25">
      <c r="A20" s="2"/>
      <c r="B20" s="142" t="s">
        <v>245</v>
      </c>
      <c r="C20" s="142"/>
      <c r="D20" s="142"/>
      <c r="E20" s="142"/>
      <c r="F20" s="142"/>
      <c r="G20" s="142"/>
      <c r="H20" s="184" t="s">
        <v>244</v>
      </c>
      <c r="I20" s="142"/>
      <c r="J20" s="142"/>
      <c r="K20" s="143">
        <v>250</v>
      </c>
    </row>
    <row r="21" spans="1:11" ht="23.25" hidden="1">
      <c r="A21" s="2"/>
      <c r="B21" s="142" t="s">
        <v>229</v>
      </c>
      <c r="C21" s="142"/>
      <c r="D21" s="142"/>
      <c r="E21" s="142"/>
      <c r="F21" s="142"/>
      <c r="G21" s="142"/>
      <c r="H21" s="184" t="s">
        <v>234</v>
      </c>
      <c r="I21" s="142"/>
      <c r="J21" s="142"/>
      <c r="K21" s="143">
        <v>180</v>
      </c>
    </row>
    <row r="22" spans="1:11" ht="23.25" hidden="1">
      <c r="A22" s="2"/>
      <c r="B22" s="142" t="s">
        <v>232</v>
      </c>
      <c r="C22" s="142"/>
      <c r="D22" s="142"/>
      <c r="E22" s="142"/>
      <c r="F22" s="142"/>
      <c r="G22" s="142"/>
      <c r="H22" s="184" t="s">
        <v>233</v>
      </c>
      <c r="I22" s="142"/>
      <c r="J22" s="142"/>
      <c r="K22" s="143">
        <v>20</v>
      </c>
    </row>
    <row r="23" spans="1:11" ht="23.25">
      <c r="A23" s="2"/>
      <c r="B23" s="142" t="s">
        <v>254</v>
      </c>
      <c r="C23" s="142"/>
      <c r="D23" s="142"/>
      <c r="E23" s="142"/>
      <c r="F23" s="142"/>
      <c r="G23" s="142"/>
      <c r="H23" s="184" t="s">
        <v>255</v>
      </c>
      <c r="I23" s="142"/>
      <c r="J23" s="142"/>
      <c r="K23" s="143">
        <v>200</v>
      </c>
    </row>
    <row r="24" spans="1:11" ht="15" customHeight="1" hidden="1">
      <c r="A24" s="2"/>
      <c r="B24" s="142" t="s">
        <v>210</v>
      </c>
      <c r="C24" s="142"/>
      <c r="D24" s="142"/>
      <c r="E24" s="142"/>
      <c r="F24" s="142"/>
      <c r="G24" s="142"/>
      <c r="H24" s="184" t="s">
        <v>230</v>
      </c>
      <c r="I24" s="142"/>
      <c r="J24" s="142"/>
      <c r="K24" s="143">
        <v>35</v>
      </c>
    </row>
    <row r="25" spans="1:11" ht="23.25">
      <c r="A25" s="2"/>
      <c r="B25" s="142" t="s">
        <v>225</v>
      </c>
      <c r="C25" s="142"/>
      <c r="D25" s="142"/>
      <c r="E25" s="142"/>
      <c r="F25" s="142"/>
      <c r="G25" s="142"/>
      <c r="H25" s="184" t="s">
        <v>235</v>
      </c>
      <c r="I25" s="142"/>
      <c r="J25" s="142"/>
      <c r="K25" s="143">
        <v>35</v>
      </c>
    </row>
    <row r="26" spans="1:11" ht="23.25">
      <c r="A26" s="2"/>
      <c r="B26" s="142" t="s">
        <v>239</v>
      </c>
      <c r="C26" s="142"/>
      <c r="D26" s="142"/>
      <c r="E26" s="142"/>
      <c r="F26" s="142"/>
      <c r="G26" s="142"/>
      <c r="H26" s="184" t="s">
        <v>230</v>
      </c>
      <c r="I26" s="142"/>
      <c r="J26" s="142"/>
      <c r="K26" s="143">
        <v>35</v>
      </c>
    </row>
    <row r="27" spans="1:11" ht="23.25">
      <c r="A27" s="2"/>
      <c r="B27" s="142" t="s">
        <v>260</v>
      </c>
      <c r="C27" s="142"/>
      <c r="D27" s="142"/>
      <c r="E27" s="142"/>
      <c r="F27" s="142"/>
      <c r="G27" s="142"/>
      <c r="H27" s="184" t="s">
        <v>231</v>
      </c>
      <c r="I27" s="142"/>
      <c r="J27" s="142"/>
      <c r="K27" s="143">
        <v>200</v>
      </c>
    </row>
    <row r="28" spans="1:11" ht="23.25">
      <c r="A28" s="68"/>
      <c r="B28" s="144"/>
      <c r="C28" s="144"/>
      <c r="D28" s="142"/>
      <c r="E28" s="142"/>
      <c r="F28" s="142"/>
      <c r="G28" s="142"/>
      <c r="H28" s="184"/>
      <c r="I28" s="142"/>
      <c r="J28" s="142"/>
      <c r="K28" s="143"/>
    </row>
    <row r="29" spans="1:11" ht="23.25" hidden="1">
      <c r="A29" s="68"/>
      <c r="B29" s="142"/>
      <c r="C29" s="142"/>
      <c r="D29" s="142"/>
      <c r="E29" s="142"/>
      <c r="F29" s="142"/>
      <c r="G29" s="142"/>
      <c r="H29" s="184"/>
      <c r="I29" s="142"/>
      <c r="J29" s="142"/>
      <c r="K29" s="143"/>
    </row>
    <row r="30" spans="1:11" ht="23.25" hidden="1">
      <c r="A30" s="2"/>
      <c r="B30" s="142"/>
      <c r="C30" s="142"/>
      <c r="D30" s="142"/>
      <c r="E30" s="142"/>
      <c r="F30" s="142"/>
      <c r="G30" s="142"/>
      <c r="H30" s="184"/>
      <c r="I30" s="142"/>
      <c r="J30" s="142"/>
      <c r="K30" s="143"/>
    </row>
    <row r="31" spans="1:11" ht="23.25" hidden="1">
      <c r="A31" s="2"/>
      <c r="B31" s="142"/>
      <c r="C31" s="142"/>
      <c r="D31" s="142"/>
      <c r="E31" s="142"/>
      <c r="F31" s="142"/>
      <c r="G31" s="142"/>
      <c r="H31" s="184"/>
      <c r="I31" s="142"/>
      <c r="J31" s="142"/>
      <c r="K31" s="143"/>
    </row>
    <row r="32" spans="1:11" ht="23.25" hidden="1">
      <c r="A32" s="2"/>
      <c r="B32" s="142"/>
      <c r="C32" s="142"/>
      <c r="D32" s="142"/>
      <c r="E32" s="142"/>
      <c r="F32" s="142"/>
      <c r="G32" s="142"/>
      <c r="H32" s="184"/>
      <c r="I32" s="142"/>
      <c r="J32" s="142"/>
      <c r="K32" s="143"/>
    </row>
    <row r="33" spans="1:11" ht="23.25" hidden="1">
      <c r="A33" s="2"/>
      <c r="B33" s="142"/>
      <c r="C33" s="142"/>
      <c r="D33" s="142"/>
      <c r="E33" s="142"/>
      <c r="F33" s="142"/>
      <c r="G33" s="142"/>
      <c r="H33" s="184"/>
      <c r="I33" s="142"/>
      <c r="J33" s="142"/>
      <c r="K33" s="143"/>
    </row>
    <row r="34" spans="1:11" ht="23.25" hidden="1">
      <c r="A34" s="2"/>
      <c r="B34" s="142"/>
      <c r="C34" s="142"/>
      <c r="D34" s="142"/>
      <c r="E34" s="142"/>
      <c r="F34" s="142"/>
      <c r="G34" s="142"/>
      <c r="H34" s="184"/>
      <c r="I34" s="142"/>
      <c r="J34" s="142"/>
      <c r="K34" s="143"/>
    </row>
    <row r="35" spans="1:11" ht="23.25" hidden="1">
      <c r="A35" s="2"/>
      <c r="B35" s="142"/>
      <c r="C35" s="142"/>
      <c r="D35" s="142"/>
      <c r="E35" s="142"/>
      <c r="F35" s="142"/>
      <c r="G35" s="142"/>
      <c r="H35" s="184"/>
      <c r="I35" s="142"/>
      <c r="J35" s="142"/>
      <c r="K35" s="143"/>
    </row>
    <row r="36" spans="1:11" ht="23.25" hidden="1">
      <c r="A36" s="2"/>
      <c r="B36" s="142"/>
      <c r="C36" s="142"/>
      <c r="D36" s="142"/>
      <c r="E36" s="142"/>
      <c r="F36" s="142"/>
      <c r="G36" s="142"/>
      <c r="H36" s="184"/>
      <c r="I36" s="142"/>
      <c r="J36" s="142"/>
      <c r="K36" s="143"/>
    </row>
    <row r="37" spans="1:11" ht="23.25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 hidden="1">
      <c r="A48" s="2"/>
      <c r="B48" s="142" t="s">
        <v>222</v>
      </c>
      <c r="C48" s="142"/>
      <c r="D48" s="142"/>
      <c r="E48" s="142"/>
      <c r="F48" s="142"/>
      <c r="G48" s="142"/>
      <c r="H48" s="142" t="s">
        <v>226</v>
      </c>
      <c r="I48" s="142"/>
      <c r="J48" s="142"/>
      <c r="K48" s="143">
        <v>100</v>
      </c>
    </row>
    <row r="49" spans="1:11" ht="23.25" hidden="1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3.25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45.75" customHeight="1" hidden="1">
      <c r="A55" s="6" t="str">
        <f>приход!A6</f>
        <v>Мясо (говядина 1 кат. бескостная, говядина 1 кат. на костях.)</v>
      </c>
      <c r="B55" s="66">
        <f>$L$4</f>
        <v>11</v>
      </c>
      <c r="C55" s="145"/>
      <c r="D55" s="69">
        <f>ROUND(B55*C55/данные!B32,данные!C32)</f>
        <v>0</v>
      </c>
      <c r="E55" s="145"/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0</v>
      </c>
      <c r="M55" s="8">
        <f>остаток!E4</f>
        <v>0</v>
      </c>
      <c r="N55" s="145"/>
      <c r="O55" s="98">
        <f aca="true" t="shared" si="0" ref="O55:O119">N55/1000</f>
        <v>0</v>
      </c>
      <c r="R55" s="114"/>
    </row>
    <row r="56" spans="1:18" ht="32.25" customHeight="1">
      <c r="A56" s="6" t="str">
        <f>приход!A7</f>
        <v>Птица</v>
      </c>
      <c r="B56" s="66">
        <f aca="true" t="shared" si="1" ref="B56:B119">$L$4</f>
        <v>11</v>
      </c>
      <c r="C56" s="145"/>
      <c r="D56" s="69">
        <f>ROUND(B56*C56/данные!B33,данные!C33)</f>
        <v>0</v>
      </c>
      <c r="E56" s="145">
        <v>121</v>
      </c>
      <c r="F56" s="69">
        <f>ROUND(B56*E56/данные!B33,данные!C33)</f>
        <v>1.331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1.331</v>
      </c>
      <c r="L56" s="69">
        <f aca="true" t="shared" si="2" ref="L56:L119">C56++E56+G56+I56</f>
        <v>121</v>
      </c>
      <c r="M56" s="8">
        <f>остаток!E5</f>
        <v>-2.663</v>
      </c>
      <c r="N56" s="145"/>
      <c r="O56" s="98">
        <f t="shared" si="0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1"/>
        <v>11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145"/>
      <c r="O57" s="98">
        <f t="shared" si="0"/>
        <v>0</v>
      </c>
      <c r="R57" s="114"/>
    </row>
    <row r="58" spans="1:18" ht="32.25" customHeight="1">
      <c r="A58" s="6" t="str">
        <f>приход!A9</f>
        <v>Рыба</v>
      </c>
      <c r="B58" s="66">
        <f t="shared" si="1"/>
        <v>11</v>
      </c>
      <c r="C58" s="145"/>
      <c r="D58" s="69">
        <f>ROUND(B58*C58/данные!B35,данные!C35)</f>
        <v>0</v>
      </c>
      <c r="E58" s="145">
        <v>32</v>
      </c>
      <c r="F58" s="69">
        <f>ROUND(B58*E58/данные!B35,данные!C35)</f>
        <v>0.352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0.352</v>
      </c>
      <c r="L58" s="69">
        <f t="shared" si="2"/>
        <v>32</v>
      </c>
      <c r="M58" s="8">
        <f>остаток!E7</f>
        <v>-0.736</v>
      </c>
      <c r="N58" s="145"/>
      <c r="O58" s="98">
        <f t="shared" si="0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1"/>
        <v>11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145"/>
      <c r="O59" s="98">
        <f t="shared" si="0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1"/>
        <v>11</v>
      </c>
      <c r="C60" s="145"/>
      <c r="D60" s="69">
        <f>ROUND(B60*C60/данные!B37,данные!C37)</f>
        <v>0</v>
      </c>
      <c r="E60" s="145">
        <v>4</v>
      </c>
      <c r="F60" s="69">
        <f>ROUND(B60*E60/данные!B37,данные!C37)</f>
        <v>0.044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0.044</v>
      </c>
      <c r="L60" s="69">
        <f t="shared" si="2"/>
        <v>4</v>
      </c>
      <c r="M60" s="8">
        <f>остаток!E9</f>
        <v>-0.087</v>
      </c>
      <c r="N60" s="145"/>
      <c r="O60" s="98">
        <f t="shared" si="0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1"/>
        <v>11</v>
      </c>
      <c r="C61" s="145"/>
      <c r="D61" s="69">
        <f>ROUND(B61*C61/данные!B38,данные!C38)</f>
        <v>0</v>
      </c>
      <c r="E61" s="145">
        <v>2.5</v>
      </c>
      <c r="F61" s="69">
        <f>ROUND(B61*E61/данные!B38,данные!C38)</f>
        <v>0.028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0.028</v>
      </c>
      <c r="L61" s="69">
        <f t="shared" si="2"/>
        <v>2.5</v>
      </c>
      <c r="M61" s="8">
        <f>остаток!E10</f>
        <v>-0.055999999999999994</v>
      </c>
      <c r="N61" s="145"/>
      <c r="O61" s="98">
        <f t="shared" si="0"/>
        <v>0</v>
      </c>
      <c r="R61" s="114"/>
    </row>
    <row r="62" spans="1:18" ht="32.25" customHeight="1" hidden="1">
      <c r="A62" s="6" t="str">
        <f>приход!A13</f>
        <v>Молоко свежее</v>
      </c>
      <c r="B62" s="66">
        <f t="shared" si="1"/>
        <v>11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0</v>
      </c>
      <c r="N62" s="145"/>
      <c r="O62" s="98">
        <f t="shared" si="0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1"/>
        <v>11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145"/>
      <c r="O63" s="98">
        <f t="shared" si="0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1"/>
        <v>11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145"/>
      <c r="O64" s="98">
        <f t="shared" si="0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1"/>
        <v>11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145"/>
      <c r="O65" s="98">
        <f t="shared" si="0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1"/>
        <v>11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145"/>
      <c r="O66" s="98">
        <f t="shared" si="0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1"/>
        <v>11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145"/>
      <c r="O67" s="98">
        <f t="shared" si="0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1"/>
        <v>11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145"/>
      <c r="O68" s="98">
        <f t="shared" si="0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1"/>
        <v>11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145"/>
      <c r="O69" s="98">
        <f t="shared" si="0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1"/>
        <v>11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145"/>
      <c r="O70" s="98">
        <f t="shared" si="0"/>
        <v>0</v>
      </c>
      <c r="R70" s="114"/>
    </row>
    <row r="71" spans="1:18" ht="32.25" customHeight="1">
      <c r="A71" s="6" t="str">
        <f>приход!A22</f>
        <v>мука пшеничная</v>
      </c>
      <c r="B71" s="66">
        <f t="shared" si="1"/>
        <v>11</v>
      </c>
      <c r="C71" s="145"/>
      <c r="D71" s="69">
        <f>ROUND(B71*C71/данные!B48,данные!C48)</f>
        <v>0</v>
      </c>
      <c r="E71" s="145">
        <v>1.9</v>
      </c>
      <c r="F71" s="69">
        <f>ROUND(B71*E71/данные!B48,данные!C48)</f>
        <v>0.021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0.021</v>
      </c>
      <c r="L71" s="69">
        <f t="shared" si="2"/>
        <v>1.9</v>
      </c>
      <c r="M71" s="8">
        <f>остаток!E20</f>
        <v>-0.042</v>
      </c>
      <c r="N71" s="145"/>
      <c r="O71" s="98">
        <f t="shared" si="0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1"/>
        <v>11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145"/>
      <c r="O72" s="98">
        <f t="shared" si="0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1"/>
        <v>11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145"/>
      <c r="O73" s="98">
        <f t="shared" si="0"/>
        <v>0</v>
      </c>
      <c r="R73" s="114"/>
    </row>
    <row r="74" spans="1:18" ht="32.25" customHeight="1">
      <c r="A74" s="6" t="str">
        <f>приход!A25</f>
        <v>крупа рисовая</v>
      </c>
      <c r="B74" s="66">
        <f t="shared" si="1"/>
        <v>11</v>
      </c>
      <c r="C74" s="145"/>
      <c r="D74" s="69">
        <f>ROUND(B74*C74/данные!B51,данные!C51)</f>
        <v>0</v>
      </c>
      <c r="E74" s="145">
        <v>5</v>
      </c>
      <c r="F74" s="69">
        <f>ROUND(B74*E74/данные!B51,данные!C51)</f>
        <v>0.055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0.055</v>
      </c>
      <c r="L74" s="69">
        <f t="shared" si="2"/>
        <v>5</v>
      </c>
      <c r="M74" s="8">
        <f>остаток!E23</f>
        <v>-0.11</v>
      </c>
      <c r="N74" s="145"/>
      <c r="O74" s="98">
        <f t="shared" si="0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1"/>
        <v>11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145"/>
      <c r="O75" s="98">
        <f t="shared" si="0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1"/>
        <v>11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145"/>
      <c r="O76" s="98">
        <f t="shared" si="0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1"/>
        <v>11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145"/>
      <c r="O77" s="98">
        <f t="shared" si="0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1"/>
        <v>11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145"/>
      <c r="O78" s="98">
        <f t="shared" si="0"/>
        <v>0</v>
      </c>
      <c r="R78" s="114"/>
    </row>
    <row r="79" spans="1:18" ht="32.25" customHeight="1" hidden="1">
      <c r="A79" s="6" t="str">
        <f>приход!A30</f>
        <v>крупа горох</v>
      </c>
      <c r="B79" s="66">
        <f t="shared" si="1"/>
        <v>11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 t="shared" si="2"/>
        <v>0</v>
      </c>
      <c r="M79" s="8">
        <f>остаток!E28</f>
        <v>0</v>
      </c>
      <c r="N79" s="145"/>
      <c r="O79" s="98">
        <f t="shared" si="0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1"/>
        <v>11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145"/>
      <c r="O80" s="98">
        <f t="shared" si="0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1"/>
        <v>11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145"/>
      <c r="O81" s="98">
        <f t="shared" si="0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1"/>
        <v>11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145"/>
      <c r="O82" s="98">
        <f t="shared" si="0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1"/>
        <v>11</v>
      </c>
      <c r="C83" s="145"/>
      <c r="D83" s="69">
        <f>ROUND(B83*C83/данные!B60,данные!C60)</f>
        <v>0</v>
      </c>
      <c r="E83" s="145">
        <v>128</v>
      </c>
      <c r="F83" s="69">
        <f>ROUND(B83*E83/данные!B60,данные!C60)</f>
        <v>1.408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1.408</v>
      </c>
      <c r="L83" s="69">
        <f t="shared" si="2"/>
        <v>128</v>
      </c>
      <c r="M83" s="8">
        <f>остаток!E32</f>
        <v>-2.944</v>
      </c>
      <c r="N83" s="145"/>
      <c r="O83" s="98">
        <f t="shared" si="0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1"/>
        <v>11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145"/>
      <c r="O84" s="98">
        <f t="shared" si="0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1"/>
        <v>11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145"/>
      <c r="O85" s="98">
        <f t="shared" si="0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1"/>
        <v>11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145"/>
      <c r="O86" s="98">
        <f t="shared" si="0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1"/>
        <v>11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145"/>
      <c r="O87" s="98">
        <f t="shared" si="0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1"/>
        <v>11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145"/>
      <c r="O88" s="98">
        <f t="shared" si="0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1"/>
        <v>11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145"/>
      <c r="O89" s="98">
        <f t="shared" si="0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1"/>
        <v>11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145"/>
      <c r="O90" s="98">
        <f t="shared" si="0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1"/>
        <v>11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145"/>
      <c r="O91" s="98">
        <f t="shared" si="0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1"/>
        <v>11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145"/>
      <c r="O92" s="98">
        <f t="shared" si="0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1"/>
        <v>11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145"/>
      <c r="O93" s="98">
        <f t="shared" si="0"/>
        <v>0</v>
      </c>
      <c r="R93" s="114"/>
    </row>
    <row r="94" spans="1:18" ht="32.25" customHeight="1" hidden="1">
      <c r="A94" s="6" t="str">
        <f>приход!A45</f>
        <v>кисель сухой</v>
      </c>
      <c r="B94" s="66">
        <f t="shared" si="1"/>
        <v>11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145"/>
      <c r="O94" s="98">
        <f t="shared" si="0"/>
        <v>0</v>
      </c>
      <c r="R94" s="114"/>
    </row>
    <row r="95" spans="1:18" ht="32.25" customHeight="1">
      <c r="A95" s="6" t="str">
        <f>приход!A46</f>
        <v>хлеб ржаной</v>
      </c>
      <c r="B95" s="66">
        <f t="shared" si="1"/>
        <v>11</v>
      </c>
      <c r="C95" s="145"/>
      <c r="D95" s="69">
        <f>ROUND(B95*C95/данные!B72,данные!C72)</f>
        <v>0</v>
      </c>
      <c r="E95" s="145">
        <v>35</v>
      </c>
      <c r="F95" s="69">
        <f>ROUND(B95*E95/данные!B72,данные!C72)</f>
        <v>0.385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0.385</v>
      </c>
      <c r="L95" s="69">
        <f t="shared" si="2"/>
        <v>35</v>
      </c>
      <c r="M95" s="8">
        <f>остаток!E44</f>
        <v>-0.805</v>
      </c>
      <c r="N95" s="145"/>
      <c r="O95" s="98">
        <f t="shared" si="0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1"/>
        <v>11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0.385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0.385</v>
      </c>
      <c r="L96" s="69">
        <f t="shared" si="2"/>
        <v>35</v>
      </c>
      <c r="M96" s="8">
        <f>остаток!E45</f>
        <v>-0.805</v>
      </c>
      <c r="N96" s="145"/>
      <c r="O96" s="98">
        <f t="shared" si="0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1"/>
        <v>11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145"/>
      <c r="O97" s="98">
        <f t="shared" si="0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1"/>
        <v>11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145"/>
      <c r="O98" s="98">
        <f t="shared" si="0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1"/>
        <v>11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145"/>
      <c r="O99" s="98">
        <f t="shared" si="0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1"/>
        <v>11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145"/>
      <c r="O100" s="98">
        <f t="shared" si="0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1"/>
        <v>11</v>
      </c>
      <c r="C101" s="145"/>
      <c r="D101" s="69">
        <f>ROUND(B101*C101/данные!B78,данные!C78)</f>
        <v>0</v>
      </c>
      <c r="E101" s="145">
        <v>310</v>
      </c>
      <c r="F101" s="69">
        <f>ROUND(B101*E101/данные!B78,данные!C78)</f>
        <v>3.41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3.41</v>
      </c>
      <c r="L101" s="69">
        <f t="shared" si="2"/>
        <v>310</v>
      </c>
      <c r="M101" s="8">
        <f>остаток!E50</f>
        <v>-6.82</v>
      </c>
      <c r="N101" s="145"/>
      <c r="O101" s="98">
        <f t="shared" si="0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1"/>
        <v>11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145"/>
      <c r="O102" s="98">
        <f t="shared" si="0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1"/>
        <v>11</v>
      </c>
      <c r="C103" s="145"/>
      <c r="D103" s="69">
        <f>ROUND(B103*C103/данные!B80,данные!C80)</f>
        <v>0</v>
      </c>
      <c r="E103" s="145">
        <v>25</v>
      </c>
      <c r="F103" s="69">
        <f>ROUND(B103*E103/данные!B80,данные!C80)</f>
        <v>0.275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0.275</v>
      </c>
      <c r="L103" s="69">
        <f t="shared" si="2"/>
        <v>25</v>
      </c>
      <c r="M103" s="8">
        <f>остаток!E52</f>
        <v>-0.55</v>
      </c>
      <c r="N103" s="145"/>
      <c r="O103" s="98">
        <f t="shared" si="0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1"/>
        <v>11</v>
      </c>
      <c r="C104" s="145"/>
      <c r="D104" s="69">
        <f>ROUND(B104*C104/данные!B81,данные!C81)</f>
        <v>0</v>
      </c>
      <c r="E104" s="145">
        <v>40</v>
      </c>
      <c r="F104" s="69">
        <f>ROUND(B104*E104/данные!B81,данные!C81)</f>
        <v>0.44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0.44</v>
      </c>
      <c r="L104" s="69">
        <f t="shared" si="2"/>
        <v>40</v>
      </c>
      <c r="M104" s="8">
        <f>остаток!E53</f>
        <v>-0.87</v>
      </c>
      <c r="N104" s="145"/>
      <c r="O104" s="98">
        <f t="shared" si="0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1"/>
        <v>11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145"/>
      <c r="O105" s="98">
        <f t="shared" si="0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1"/>
        <v>11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145"/>
      <c r="O106" s="98">
        <f t="shared" si="0"/>
        <v>0</v>
      </c>
      <c r="R106" s="114"/>
    </row>
    <row r="107" spans="1:18" ht="32.25" customHeight="1">
      <c r="A107" s="6" t="str">
        <f>приход!A58</f>
        <v>кукуруза</v>
      </c>
      <c r="B107" s="66">
        <f t="shared" si="1"/>
        <v>11</v>
      </c>
      <c r="C107" s="145"/>
      <c r="D107" s="69">
        <f>ROUND(B107*C107/данные!B84,данные!C84)</f>
        <v>0</v>
      </c>
      <c r="E107" s="145">
        <v>100</v>
      </c>
      <c r="F107" s="69">
        <f>ROUND(B107*E107/данные!B84,данные!C84)</f>
        <v>1.1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1.1</v>
      </c>
      <c r="L107" s="69">
        <f t="shared" si="2"/>
        <v>100</v>
      </c>
      <c r="M107" s="8">
        <f>остаток!E56</f>
        <v>-2.0860000000000003</v>
      </c>
      <c r="N107" s="145"/>
      <c r="O107" s="98">
        <f t="shared" si="0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1"/>
        <v>11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145"/>
      <c r="O108" s="98">
        <f t="shared" si="0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1"/>
        <v>11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145"/>
      <c r="O109" s="98">
        <f t="shared" si="0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1"/>
        <v>11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145"/>
      <c r="O110" s="98">
        <f t="shared" si="0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1"/>
        <v>11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145"/>
      <c r="O111" s="98">
        <f t="shared" si="0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1"/>
        <v>11</v>
      </c>
      <c r="C112" s="145"/>
      <c r="D112" s="69">
        <f>ROUND(B112*C112/данные!B89,данные!C89)</f>
        <v>0</v>
      </c>
      <c r="E112" s="145">
        <v>4</v>
      </c>
      <c r="F112" s="69">
        <f>ROUND(B112*E112/данные!B89,данные!C89)</f>
        <v>0.044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0.044</v>
      </c>
      <c r="L112" s="69">
        <f t="shared" si="2"/>
        <v>4</v>
      </c>
      <c r="M112" s="8">
        <f>остаток!E61</f>
        <v>-0.088</v>
      </c>
      <c r="N112" s="145"/>
      <c r="O112" s="98">
        <f t="shared" si="0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1"/>
        <v>11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145"/>
      <c r="O113" s="98">
        <f t="shared" si="0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1"/>
        <v>11</v>
      </c>
      <c r="C114" s="145"/>
      <c r="D114" s="168">
        <f>ROUND(B114*C114/данные!B91,данные!C91)</f>
        <v>0</v>
      </c>
      <c r="E114" s="173"/>
      <c r="F114" s="69">
        <f>ROUND(B114*E114/данные!B91,данные!C91)</f>
        <v>0</v>
      </c>
      <c r="G114" s="167"/>
      <c r="H114" s="168">
        <f>ROUND(B114*G114/данные!B91,данные!C91)</f>
        <v>0</v>
      </c>
      <c r="I114" s="167"/>
      <c r="J114" s="168">
        <f>ROUND(B114*I114/данные!B91,данные!C91)</f>
        <v>0</v>
      </c>
      <c r="K114" s="121">
        <f>ROUND((D114+F114+H114+J114),данные!C91)+O114</f>
        <v>0</v>
      </c>
      <c r="L114" s="168">
        <f t="shared" si="2"/>
        <v>0</v>
      </c>
      <c r="M114" s="8">
        <f>остаток!E63</f>
        <v>0</v>
      </c>
      <c r="N114" s="145"/>
      <c r="O114" s="98">
        <f t="shared" si="0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1"/>
        <v>11</v>
      </c>
      <c r="C115" s="145"/>
      <c r="D115" s="69">
        <f>ROUND(B115*C115/данные!B92,данные!C92)</f>
        <v>0</v>
      </c>
      <c r="E115" s="145">
        <v>4</v>
      </c>
      <c r="F115" s="69">
        <f>ROUND(B115*E115/данные!B92,данные!C92)</f>
        <v>0.044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0.044</v>
      </c>
      <c r="L115" s="69">
        <f t="shared" si="2"/>
        <v>4</v>
      </c>
      <c r="M115" s="8">
        <f>остаток!E64</f>
        <v>-0.087</v>
      </c>
      <c r="N115" s="145"/>
      <c r="O115" s="98">
        <f t="shared" si="0"/>
        <v>0</v>
      </c>
      <c r="R115" s="114"/>
    </row>
    <row r="116" spans="1:18" ht="32.25" customHeight="1" hidden="1">
      <c r="A116" s="6" t="str">
        <f>приход!A67</f>
        <v>чай</v>
      </c>
      <c r="B116" s="66">
        <f t="shared" si="1"/>
        <v>11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145"/>
      <c r="O116" s="98">
        <f t="shared" si="0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1"/>
        <v>11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145"/>
      <c r="O117" s="98">
        <f t="shared" si="0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1"/>
        <v>11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145"/>
      <c r="O118" s="98">
        <f t="shared" si="0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t="shared" si="1"/>
        <v>11</v>
      </c>
      <c r="C119" s="145"/>
      <c r="D119" s="69">
        <f>ROUND(B119*C119/данные!B96,данные!C96)</f>
        <v>0</v>
      </c>
      <c r="E119" s="145">
        <v>10</v>
      </c>
      <c r="F119" s="69">
        <f>ROUND(B119*E119/данные!B96,данные!C96)</f>
        <v>0.11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0.11</v>
      </c>
      <c r="L119" s="69">
        <f t="shared" si="2"/>
        <v>10</v>
      </c>
      <c r="M119" s="8">
        <f>остаток!E68</f>
        <v>-0.23</v>
      </c>
      <c r="N119" s="145"/>
      <c r="O119" s="98">
        <f t="shared" si="0"/>
        <v>0</v>
      </c>
      <c r="R119" s="114"/>
    </row>
    <row r="120" spans="1:18" ht="23.25" hidden="1">
      <c r="A120" s="6" t="str">
        <f>приход!A71</f>
        <v>лавровый лист</v>
      </c>
      <c r="B120" s="66">
        <f aca="true" t="shared" si="3" ref="B120:B139">$L$4</f>
        <v>11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 aca="true" t="shared" si="4" ref="L120:L126">C120++E120+G120+I120</f>
        <v>0</v>
      </c>
      <c r="M120" s="8">
        <f>остаток!E69</f>
        <v>0</v>
      </c>
      <c r="N120" s="145"/>
      <c r="O120" s="98">
        <f aca="true" t="shared" si="5" ref="O120:O126">N120/1000</f>
        <v>0</v>
      </c>
      <c r="R120" s="114"/>
    </row>
    <row r="121" spans="1:18" ht="23.25" hidden="1">
      <c r="A121" s="6" t="str">
        <f>приход!A72</f>
        <v>вафли</v>
      </c>
      <c r="B121" s="66">
        <f t="shared" si="3"/>
        <v>11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 t="shared" si="4"/>
        <v>0</v>
      </c>
      <c r="M121" s="8">
        <f>остаток!E70</f>
        <v>0</v>
      </c>
      <c r="N121" s="145"/>
      <c r="O121" s="98">
        <f t="shared" si="5"/>
        <v>0</v>
      </c>
      <c r="R121" s="114"/>
    </row>
    <row r="122" spans="1:18" ht="23.25" hidden="1">
      <c r="A122" s="6" t="str">
        <f>приход!A73</f>
        <v>пряники</v>
      </c>
      <c r="B122" s="66">
        <f t="shared" si="3"/>
        <v>11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 t="shared" si="4"/>
        <v>0</v>
      </c>
      <c r="M122" s="8">
        <f>остаток!E71</f>
        <v>0</v>
      </c>
      <c r="N122" s="145"/>
      <c r="O122" s="98">
        <f t="shared" si="5"/>
        <v>0</v>
      </c>
      <c r="R122" s="114"/>
    </row>
    <row r="123" spans="1:18" ht="23.25" hidden="1">
      <c r="A123" s="6" t="str">
        <f>приход!A74</f>
        <v>печенье</v>
      </c>
      <c r="B123" s="66">
        <f t="shared" si="3"/>
        <v>11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t="shared" si="4"/>
        <v>0</v>
      </c>
      <c r="M123" s="8">
        <f>остаток!E72</f>
        <v>0</v>
      </c>
      <c r="N123" s="145"/>
      <c r="O123" s="98">
        <f t="shared" si="5"/>
        <v>0</v>
      </c>
      <c r="R123" s="114"/>
    </row>
    <row r="124" spans="1:18" ht="23.25" hidden="1">
      <c r="A124" s="6" t="str">
        <f>приход!A75</f>
        <v>шоколад 100 гр.</v>
      </c>
      <c r="B124" s="66">
        <f t="shared" si="3"/>
        <v>11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145"/>
      <c r="O124" s="98">
        <f t="shared" si="5"/>
        <v>0</v>
      </c>
      <c r="R124" s="114"/>
    </row>
    <row r="125" spans="1:18" ht="23.25" hidden="1">
      <c r="A125" s="6" t="str">
        <f>приход!A76</f>
        <v>шоколад 50 гр.</v>
      </c>
      <c r="B125" s="66">
        <f t="shared" si="3"/>
        <v>11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145"/>
      <c r="O125" s="98">
        <f t="shared" si="5"/>
        <v>0</v>
      </c>
      <c r="R125" s="114"/>
    </row>
    <row r="126" spans="1:18" ht="23.25" hidden="1">
      <c r="A126" s="6" t="str">
        <f>приход!A77</f>
        <v>шоколад 25 гр.</v>
      </c>
      <c r="B126" s="66">
        <f t="shared" si="3"/>
        <v>11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145"/>
      <c r="O126" s="98">
        <f t="shared" si="5"/>
        <v>0</v>
      </c>
      <c r="R126" s="114"/>
    </row>
    <row r="127" spans="1:18" ht="23.25" hidden="1">
      <c r="A127" s="6" t="str">
        <f>приход!A78</f>
        <v>конфеты шок.</v>
      </c>
      <c r="B127" s="66">
        <f t="shared" si="3"/>
        <v>11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aca="true" t="shared" si="6" ref="L127:L139">C127++E127+G127+I127</f>
        <v>0</v>
      </c>
      <c r="M127" s="8">
        <f>остаток!E76</f>
        <v>0</v>
      </c>
      <c r="N127" s="145"/>
      <c r="O127" s="98">
        <f aca="true" t="shared" si="7" ref="O127:O139">N127/1000</f>
        <v>0</v>
      </c>
      <c r="R127" s="114"/>
    </row>
    <row r="128" spans="1:18" ht="23.25" hidden="1">
      <c r="A128" s="6" t="str">
        <f>приход!A79</f>
        <v>зефир</v>
      </c>
      <c r="B128" s="66">
        <f t="shared" si="3"/>
        <v>11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6"/>
        <v>0</v>
      </c>
      <c r="M128" s="8">
        <f>остаток!E77</f>
        <v>0</v>
      </c>
      <c r="N128" s="145"/>
      <c r="O128" s="98">
        <f t="shared" si="7"/>
        <v>0</v>
      </c>
      <c r="R128" s="114"/>
    </row>
    <row r="129" spans="1:18" ht="23.25" hidden="1">
      <c r="A129" s="6" t="str">
        <f>приход!A80</f>
        <v>джем, повидло</v>
      </c>
      <c r="B129" s="66">
        <f t="shared" si="3"/>
        <v>11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6"/>
        <v>0</v>
      </c>
      <c r="M129" s="8">
        <f>остаток!E78</f>
        <v>0</v>
      </c>
      <c r="N129" s="145"/>
      <c r="O129" s="98">
        <f t="shared" si="7"/>
        <v>0</v>
      </c>
      <c r="R129" s="114"/>
    </row>
    <row r="130" spans="1:18" ht="23.25">
      <c r="A130" s="6">
        <f>приход!A81</f>
        <v>1</v>
      </c>
      <c r="B130" s="66">
        <f t="shared" si="3"/>
        <v>11</v>
      </c>
      <c r="C130" s="145"/>
      <c r="D130" s="69">
        <f>ROUND(B130*C130/данные!B115,данные!C115)</f>
        <v>0</v>
      </c>
      <c r="E130" s="145">
        <v>20</v>
      </c>
      <c r="F130" s="69">
        <f>ROUND(B130*E130/данные!B115,данные!C115)</f>
        <v>0.22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0.22</v>
      </c>
      <c r="L130" s="69">
        <f t="shared" si="6"/>
        <v>20</v>
      </c>
      <c r="M130" s="8">
        <f>остаток!E79</f>
        <v>-0.46</v>
      </c>
      <c r="N130" s="145"/>
      <c r="O130" s="98">
        <f t="shared" si="7"/>
        <v>0</v>
      </c>
      <c r="R130" s="114"/>
    </row>
    <row r="131" spans="1:18" ht="23.25" hidden="1">
      <c r="A131" s="6">
        <f>приход!A82</f>
        <v>2</v>
      </c>
      <c r="B131" s="66">
        <f t="shared" si="3"/>
        <v>11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6"/>
        <v>0</v>
      </c>
      <c r="M131" s="8">
        <f>остаток!E80</f>
        <v>0</v>
      </c>
      <c r="N131" s="145"/>
      <c r="O131" s="98">
        <f t="shared" si="7"/>
        <v>0</v>
      </c>
      <c r="R131" s="114"/>
    </row>
    <row r="132" spans="1:18" ht="23.25" hidden="1">
      <c r="A132" s="6">
        <f>приход!A83</f>
        <v>3</v>
      </c>
      <c r="B132" s="66">
        <f t="shared" si="3"/>
        <v>11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6"/>
        <v>0</v>
      </c>
      <c r="M132" s="8">
        <f>остаток!E81</f>
        <v>0</v>
      </c>
      <c r="N132" s="145"/>
      <c r="O132" s="98">
        <f t="shared" si="7"/>
        <v>0</v>
      </c>
      <c r="R132" s="114"/>
    </row>
    <row r="133" spans="1:18" ht="23.25" hidden="1">
      <c r="A133" s="6">
        <f>приход!A84</f>
        <v>4</v>
      </c>
      <c r="B133" s="66">
        <f t="shared" si="3"/>
        <v>11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6"/>
        <v>0</v>
      </c>
      <c r="M133" s="8">
        <f>остаток!E82</f>
        <v>0</v>
      </c>
      <c r="N133" s="145"/>
      <c r="O133" s="98">
        <f t="shared" si="7"/>
        <v>0</v>
      </c>
      <c r="R133" s="114"/>
    </row>
    <row r="134" spans="1:18" ht="23.25" hidden="1">
      <c r="A134" s="6">
        <f>приход!A85</f>
        <v>5</v>
      </c>
      <c r="B134" s="66">
        <f t="shared" si="3"/>
        <v>11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6"/>
        <v>0</v>
      </c>
      <c r="M134" s="8">
        <f>остаток!E83</f>
        <v>0</v>
      </c>
      <c r="N134" s="145"/>
      <c r="O134" s="98">
        <f t="shared" si="7"/>
        <v>0</v>
      </c>
      <c r="R134" s="114"/>
    </row>
    <row r="135" spans="1:18" ht="23.25" hidden="1">
      <c r="A135" s="6">
        <f>приход!A86</f>
        <v>6</v>
      </c>
      <c r="B135" s="66">
        <f t="shared" si="3"/>
        <v>11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6"/>
        <v>0</v>
      </c>
      <c r="M135" s="8">
        <f>остаток!E84</f>
        <v>0</v>
      </c>
      <c r="N135" s="145"/>
      <c r="O135" s="98">
        <f t="shared" si="7"/>
        <v>0</v>
      </c>
      <c r="R135" s="114"/>
    </row>
    <row r="136" spans="1:18" ht="23.25" hidden="1">
      <c r="A136" s="6">
        <f>приход!A87</f>
        <v>7</v>
      </c>
      <c r="B136" s="66">
        <f t="shared" si="3"/>
        <v>11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6"/>
        <v>0</v>
      </c>
      <c r="M136" s="8">
        <f>остаток!E85</f>
        <v>0</v>
      </c>
      <c r="N136" s="145"/>
      <c r="O136" s="98">
        <f t="shared" si="7"/>
        <v>0</v>
      </c>
      <c r="R136" s="114"/>
    </row>
    <row r="137" spans="1:18" ht="23.25" hidden="1">
      <c r="A137" s="6">
        <f>приход!A88</f>
        <v>8</v>
      </c>
      <c r="B137" s="66">
        <f t="shared" si="3"/>
        <v>11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6"/>
        <v>0</v>
      </c>
      <c r="M137" s="8">
        <f>остаток!E86</f>
        <v>0</v>
      </c>
      <c r="N137" s="145"/>
      <c r="O137" s="98">
        <f t="shared" si="7"/>
        <v>0</v>
      </c>
      <c r="R137" s="114"/>
    </row>
    <row r="138" spans="1:18" ht="23.25" hidden="1">
      <c r="A138" s="6">
        <f>приход!A89</f>
        <v>9</v>
      </c>
      <c r="B138" s="66">
        <f t="shared" si="3"/>
        <v>11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6"/>
        <v>0</v>
      </c>
      <c r="M138" s="8">
        <f>остаток!E87</f>
        <v>0</v>
      </c>
      <c r="N138" s="145"/>
      <c r="O138" s="98">
        <f t="shared" si="7"/>
        <v>0</v>
      </c>
      <c r="R138" s="114"/>
    </row>
    <row r="139" spans="1:18" ht="23.25" hidden="1">
      <c r="A139" s="6">
        <f>приход!A90</f>
        <v>10</v>
      </c>
      <c r="B139" s="66">
        <f t="shared" si="3"/>
        <v>11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6"/>
        <v>0</v>
      </c>
      <c r="M139" s="8">
        <f>остаток!E88</f>
        <v>0</v>
      </c>
      <c r="N139" s="145"/>
      <c r="O139" s="98">
        <f t="shared" si="7"/>
        <v>0</v>
      </c>
      <c r="R139" s="114"/>
    </row>
    <row r="140" ht="23.25">
      <c r="A140" s="115"/>
    </row>
    <row r="141" spans="1:12" ht="30.75" customHeight="1">
      <c r="A141" s="161" t="s">
        <v>207</v>
      </c>
      <c r="B141" s="116"/>
      <c r="C141" s="116"/>
      <c r="D141" s="116" t="s">
        <v>206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212</v>
      </c>
      <c r="B143" s="116"/>
      <c r="C143" s="116"/>
      <c r="D143" s="116" t="s">
        <v>213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214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 t="s">
        <v>186</v>
      </c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215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51" spans="1:12" ht="23.2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</sheetData>
  <sheetProtection password="BF55" sheet="1" formatCells="0" formatColumns="0" formatRows="0" sort="0" autoFilter="0" pivotTables="0"/>
  <autoFilter ref="K52:L54"/>
  <mergeCells count="27">
    <mergeCell ref="A1:L1"/>
    <mergeCell ref="B7:H7"/>
    <mergeCell ref="A51:L51"/>
    <mergeCell ref="G52:H52"/>
    <mergeCell ref="E53:E54"/>
    <mergeCell ref="I52:J52"/>
    <mergeCell ref="K52:K54"/>
    <mergeCell ref="A52:A54"/>
    <mergeCell ref="J53:J54"/>
    <mergeCell ref="H53:H54"/>
    <mergeCell ref="N52:N54"/>
    <mergeCell ref="F53:F54"/>
    <mergeCell ref="D53:D54"/>
    <mergeCell ref="A4:J4"/>
    <mergeCell ref="C53:C54"/>
    <mergeCell ref="E52:F52"/>
    <mergeCell ref="M52:M54"/>
    <mergeCell ref="G53:G54"/>
    <mergeCell ref="L52:L54"/>
    <mergeCell ref="B148:G148"/>
    <mergeCell ref="B150:G150"/>
    <mergeCell ref="B52:B54"/>
    <mergeCell ref="I53:I54"/>
    <mergeCell ref="C52:D52"/>
    <mergeCell ref="B142:G142"/>
    <mergeCell ref="B144:G144"/>
    <mergeCell ref="B146:G146"/>
  </mergeCells>
  <conditionalFormatting sqref="D55:D139 F55:F139 H55:H139">
    <cfRule type="cellIs" priority="44" dxfId="104" operator="lessThan" stopIfTrue="1">
      <formula>0</formula>
    </cfRule>
  </conditionalFormatting>
  <conditionalFormatting sqref="M55:M139">
    <cfRule type="cellIs" priority="40" dxfId="103" operator="lessThan" stopIfTrue="1">
      <formula>0</formula>
    </cfRule>
  </conditionalFormatting>
  <conditionalFormatting sqref="D55:D139">
    <cfRule type="cellIs" priority="19" dxfId="100" operator="equal" stopIfTrue="1">
      <formula>0</formula>
    </cfRule>
  </conditionalFormatting>
  <conditionalFormatting sqref="F55:F139">
    <cfRule type="cellIs" priority="18" dxfId="100" operator="equal" stopIfTrue="1">
      <formula>0</formula>
    </cfRule>
  </conditionalFormatting>
  <conditionalFormatting sqref="H55:H139">
    <cfRule type="cellIs" priority="17" dxfId="100" operator="equal" stopIfTrue="1">
      <formula>0</formula>
    </cfRule>
  </conditionalFormatting>
  <conditionalFormatting sqref="J55:J139 L55:L139">
    <cfRule type="cellIs" priority="16" dxfId="104" operator="lessThan" stopIfTrue="1">
      <formula>0</formula>
    </cfRule>
  </conditionalFormatting>
  <conditionalFormatting sqref="J55:J139 L55:L139">
    <cfRule type="cellIs" priority="15" dxfId="100" operator="equal" stopIfTrue="1">
      <formula>0</formula>
    </cfRule>
  </conditionalFormatting>
  <conditionalFormatting sqref="K55:K139">
    <cfRule type="cellIs" priority="10" dxfId="100" operator="equal" stopIfTrue="1">
      <formula>0</formula>
    </cfRule>
  </conditionalFormatting>
  <conditionalFormatting sqref="K55:K139">
    <cfRule type="expression" priority="9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conditionalFormatting sqref="B55:B139">
    <cfRule type="expression" priority="1" dxfId="107" stopIfTrue="1">
      <formula>L55=0</formula>
    </cfRule>
  </conditionalFormatting>
  <dataValidations count="2">
    <dataValidation type="decimal" operator="greaterThan" allowBlank="1" showInputMessage="1" showErrorMessage="1" sqref="C55:C139 G55:G139 E55:E139">
      <formula1>0</formula1>
    </dataValidation>
    <dataValidation errorStyle="information" type="whole" operator="equal" allowBlank="1" showInputMessage="1" sqref="K55">
      <formula1>0</formula1>
    </dataValidation>
  </dataValidations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44" r:id="rId2"/>
  <rowBreaks count="1" manualBreakCount="1">
    <brk id="8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6">
    <tabColor rgb="FFFFC000"/>
    <pageSetUpPr fitToPage="1"/>
  </sheetPr>
  <dimension ref="A1:R150"/>
  <sheetViews>
    <sheetView view="pageBreakPreview" zoomScale="55" zoomScaleSheetLayoutView="55" zoomScalePageLayoutView="0" workbookViewId="0" topLeftCell="A1">
      <selection activeCell="A3" sqref="A3"/>
    </sheetView>
  </sheetViews>
  <sheetFormatPr defaultColWidth="9.140625" defaultRowHeight="15"/>
  <cols>
    <col min="1" max="1" width="45.85156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57421875" style="7" customWidth="1"/>
    <col min="9" max="9" width="13.57421875" style="7" hidden="1" customWidth="1"/>
    <col min="10" max="10" width="3.8515625" style="7" hidden="1" customWidth="1"/>
    <col min="11" max="11" width="17.421875" style="7" customWidth="1"/>
    <col min="12" max="12" width="13.7109375" style="7" customWidth="1"/>
    <col min="13" max="13" width="13.28125" style="7" bestFit="1" customWidth="1"/>
    <col min="14" max="14" width="15.57421875" style="7" customWidth="1"/>
    <col min="15" max="15" width="15.57421875" style="7" hidden="1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30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265</v>
      </c>
      <c r="B3" s="158" t="s">
        <v>205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240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5</v>
      </c>
    </row>
    <row r="5" spans="10:12" ht="23.25">
      <c r="J5" s="21"/>
      <c r="K5" s="63"/>
      <c r="L5" s="141" t="s">
        <v>261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84"/>
      <c r="I8" s="142"/>
      <c r="J8" s="142"/>
      <c r="K8" s="143"/>
    </row>
    <row r="9" spans="1:11" ht="23.25" hidden="1">
      <c r="A9" s="2" t="s">
        <v>224</v>
      </c>
      <c r="B9" s="142" t="s">
        <v>256</v>
      </c>
      <c r="C9" s="142"/>
      <c r="D9" s="142"/>
      <c r="E9" s="142"/>
      <c r="F9" s="142"/>
      <c r="G9" s="142" t="s">
        <v>221</v>
      </c>
      <c r="H9" s="184" t="s">
        <v>247</v>
      </c>
      <c r="I9" s="142"/>
      <c r="J9" s="142"/>
      <c r="K9" s="143">
        <v>200</v>
      </c>
    </row>
    <row r="10" spans="1:11" ht="23.25" hidden="1">
      <c r="A10" s="2"/>
      <c r="B10" s="142" t="s">
        <v>248</v>
      </c>
      <c r="C10" s="142"/>
      <c r="D10" s="142"/>
      <c r="E10" s="142"/>
      <c r="F10" s="142"/>
      <c r="G10" s="142"/>
      <c r="H10" s="184" t="s">
        <v>249</v>
      </c>
      <c r="I10" s="142"/>
      <c r="J10" s="142"/>
      <c r="K10" s="87">
        <v>30</v>
      </c>
    </row>
    <row r="11" spans="1:11" ht="23.25" hidden="1">
      <c r="A11" s="2"/>
      <c r="B11" s="142" t="s">
        <v>257</v>
      </c>
      <c r="C11" s="142"/>
      <c r="D11" s="142"/>
      <c r="E11" s="142"/>
      <c r="F11" s="142"/>
      <c r="G11" s="142"/>
      <c r="H11" s="184" t="s">
        <v>251</v>
      </c>
      <c r="I11" s="142"/>
      <c r="J11" s="142"/>
      <c r="K11" s="143">
        <v>200</v>
      </c>
    </row>
    <row r="12" spans="1:11" ht="23.25" hidden="1">
      <c r="A12" s="2"/>
      <c r="B12" s="142" t="s">
        <v>225</v>
      </c>
      <c r="C12" s="142"/>
      <c r="D12" s="142"/>
      <c r="E12" s="142"/>
      <c r="F12" s="142"/>
      <c r="G12" s="142"/>
      <c r="H12" s="184" t="s">
        <v>235</v>
      </c>
      <c r="I12" s="142"/>
      <c r="J12" s="142"/>
      <c r="K12" s="143">
        <v>35</v>
      </c>
    </row>
    <row r="13" spans="1:11" ht="23.25" hidden="1">
      <c r="A13" s="2"/>
      <c r="B13" s="142" t="s">
        <v>210</v>
      </c>
      <c r="C13" s="142"/>
      <c r="D13" s="142"/>
      <c r="E13" s="142"/>
      <c r="F13" s="142"/>
      <c r="G13" s="142"/>
      <c r="H13" s="184" t="s">
        <v>230</v>
      </c>
      <c r="I13" s="142"/>
      <c r="J13" s="142"/>
      <c r="K13" s="143">
        <v>35</v>
      </c>
    </row>
    <row r="14" spans="1:11" ht="23.25" hidden="1">
      <c r="A14" s="2"/>
      <c r="B14" s="142"/>
      <c r="C14" s="142"/>
      <c r="D14" s="142"/>
      <c r="E14" s="142"/>
      <c r="F14" s="142"/>
      <c r="G14" s="142"/>
      <c r="H14" s="184"/>
      <c r="I14" s="142"/>
      <c r="J14" s="142"/>
      <c r="K14" s="143"/>
    </row>
    <row r="15" spans="1:11" ht="23.25" hidden="1">
      <c r="A15" s="2" t="s">
        <v>236</v>
      </c>
      <c r="B15" s="142" t="s">
        <v>222</v>
      </c>
      <c r="C15" s="142"/>
      <c r="D15" s="142"/>
      <c r="E15" s="142"/>
      <c r="F15" s="142"/>
      <c r="G15" s="142"/>
      <c r="H15" s="184" t="s">
        <v>231</v>
      </c>
      <c r="I15" s="142"/>
      <c r="J15" s="142"/>
      <c r="K15" s="143">
        <v>200</v>
      </c>
    </row>
    <row r="16" spans="1:11" ht="23.25">
      <c r="A16" s="2"/>
      <c r="B16" s="142"/>
      <c r="C16" s="142"/>
      <c r="D16" s="142"/>
      <c r="E16" s="142"/>
      <c r="F16" s="142"/>
      <c r="G16" s="142"/>
      <c r="H16" s="184"/>
      <c r="I16" s="142"/>
      <c r="J16" s="142"/>
      <c r="K16" s="143"/>
    </row>
    <row r="17" spans="1:11" ht="23.25">
      <c r="A17" s="2" t="s">
        <v>20</v>
      </c>
      <c r="B17" s="142" t="s">
        <v>258</v>
      </c>
      <c r="C17" s="142"/>
      <c r="D17" s="142"/>
      <c r="E17" s="142"/>
      <c r="F17" s="142"/>
      <c r="G17" s="142"/>
      <c r="H17" s="184" t="s">
        <v>242</v>
      </c>
      <c r="I17" s="142"/>
      <c r="J17" s="142"/>
      <c r="K17" s="143">
        <v>65</v>
      </c>
    </row>
    <row r="18" spans="1:11" ht="23.25">
      <c r="A18" s="2"/>
      <c r="B18" s="142" t="s">
        <v>252</v>
      </c>
      <c r="C18" s="142"/>
      <c r="D18" s="142"/>
      <c r="E18" s="142"/>
      <c r="F18" s="142"/>
      <c r="G18" s="142" t="s">
        <v>221</v>
      </c>
      <c r="H18" s="184" t="s">
        <v>253</v>
      </c>
      <c r="I18" s="142"/>
      <c r="J18" s="142"/>
      <c r="K18" s="143">
        <v>200</v>
      </c>
    </row>
    <row r="19" spans="1:11" ht="23.25">
      <c r="A19" s="2"/>
      <c r="B19" s="142" t="s">
        <v>243</v>
      </c>
      <c r="C19" s="142"/>
      <c r="D19" s="142"/>
      <c r="E19" s="142"/>
      <c r="F19" s="142"/>
      <c r="G19" s="142"/>
      <c r="H19" s="184" t="s">
        <v>244</v>
      </c>
      <c r="I19" s="142"/>
      <c r="J19" s="142"/>
      <c r="K19" s="143">
        <v>200</v>
      </c>
    </row>
    <row r="20" spans="1:11" ht="23.25" hidden="1">
      <c r="A20" s="2"/>
      <c r="B20" s="142" t="s">
        <v>237</v>
      </c>
      <c r="C20" s="142"/>
      <c r="D20" s="142"/>
      <c r="E20" s="142"/>
      <c r="F20" s="142"/>
      <c r="G20" s="142"/>
      <c r="H20" s="184" t="s">
        <v>234</v>
      </c>
      <c r="I20" s="142"/>
      <c r="J20" s="142"/>
      <c r="K20" s="143">
        <v>90</v>
      </c>
    </row>
    <row r="21" spans="1:11" ht="23.25" hidden="1">
      <c r="A21" s="2"/>
      <c r="B21" s="142" t="s">
        <v>238</v>
      </c>
      <c r="C21" s="142"/>
      <c r="D21" s="142"/>
      <c r="E21" s="142"/>
      <c r="F21" s="142"/>
      <c r="G21" s="142"/>
      <c r="H21" s="184" t="s">
        <v>233</v>
      </c>
      <c r="I21" s="142"/>
      <c r="J21" s="142"/>
      <c r="K21" s="143">
        <v>20</v>
      </c>
    </row>
    <row r="22" spans="1:11" ht="23.25">
      <c r="A22" s="2"/>
      <c r="B22" s="142" t="s">
        <v>254</v>
      </c>
      <c r="C22" s="142"/>
      <c r="D22" s="142"/>
      <c r="E22" s="142"/>
      <c r="F22" s="142"/>
      <c r="G22" s="142"/>
      <c r="H22" s="184" t="s">
        <v>255</v>
      </c>
      <c r="I22" s="142"/>
      <c r="J22" s="142"/>
      <c r="K22" s="143">
        <v>200</v>
      </c>
    </row>
    <row r="23" spans="1:11" ht="23.25">
      <c r="A23" s="2"/>
      <c r="B23" s="142" t="s">
        <v>210</v>
      </c>
      <c r="C23" s="142"/>
      <c r="D23" s="142"/>
      <c r="E23" s="142"/>
      <c r="F23" s="142"/>
      <c r="G23" s="142"/>
      <c r="H23" s="184" t="s">
        <v>230</v>
      </c>
      <c r="I23" s="142"/>
      <c r="J23" s="142"/>
      <c r="K23" s="143">
        <v>35</v>
      </c>
    </row>
    <row r="24" spans="1:11" ht="23.25" hidden="1">
      <c r="A24" s="2"/>
      <c r="B24" s="142"/>
      <c r="C24" s="142"/>
      <c r="D24" s="142"/>
      <c r="E24" s="142"/>
      <c r="F24" s="142"/>
      <c r="G24" s="142"/>
      <c r="H24" s="184"/>
      <c r="I24" s="142"/>
      <c r="J24" s="142"/>
      <c r="K24" s="143"/>
    </row>
    <row r="25" spans="1:11" ht="23.25" hidden="1">
      <c r="A25" s="2"/>
      <c r="B25" s="142"/>
      <c r="C25" s="142"/>
      <c r="D25" s="142"/>
      <c r="E25" s="142"/>
      <c r="F25" s="142"/>
      <c r="G25" s="142"/>
      <c r="H25" s="184"/>
      <c r="I25" s="142"/>
      <c r="J25" s="142"/>
      <c r="K25" s="143"/>
    </row>
    <row r="26" spans="1:11" ht="23.25" hidden="1">
      <c r="A26" s="2"/>
      <c r="B26" s="142"/>
      <c r="C26" s="142"/>
      <c r="D26" s="142"/>
      <c r="E26" s="142"/>
      <c r="F26" s="142"/>
      <c r="G26" s="142"/>
      <c r="H26" s="184"/>
      <c r="I26" s="142"/>
      <c r="J26" s="142"/>
      <c r="K26" s="143"/>
    </row>
    <row r="27" spans="1:11" ht="23.25" hidden="1">
      <c r="A27" s="2"/>
      <c r="B27" s="144"/>
      <c r="C27" s="144"/>
      <c r="D27" s="142"/>
      <c r="E27" s="142"/>
      <c r="F27" s="142"/>
      <c r="G27" s="142"/>
      <c r="H27" s="184"/>
      <c r="I27" s="142"/>
      <c r="J27" s="142"/>
      <c r="K27" s="143"/>
    </row>
    <row r="28" spans="1:11" ht="23.25" hidden="1">
      <c r="A28" s="68"/>
      <c r="B28" s="142"/>
      <c r="C28" s="142"/>
      <c r="D28" s="142"/>
      <c r="E28" s="142"/>
      <c r="F28" s="142"/>
      <c r="G28" s="142"/>
      <c r="H28" s="184"/>
      <c r="I28" s="142"/>
      <c r="J28" s="142"/>
      <c r="K28" s="143"/>
    </row>
    <row r="29" spans="1:11" ht="23.25" hidden="1">
      <c r="A29" s="68"/>
      <c r="B29" s="142"/>
      <c r="C29" s="142"/>
      <c r="D29" s="142"/>
      <c r="E29" s="142"/>
      <c r="F29" s="142"/>
      <c r="G29" s="142"/>
      <c r="H29" s="184"/>
      <c r="I29" s="142"/>
      <c r="J29" s="142"/>
      <c r="K29" s="143"/>
    </row>
    <row r="30" spans="1:11" ht="23.25" hidden="1">
      <c r="A30" s="2"/>
      <c r="B30" s="142"/>
      <c r="C30" s="142"/>
      <c r="D30" s="142"/>
      <c r="E30" s="142"/>
      <c r="F30" s="142"/>
      <c r="G30" s="142"/>
      <c r="H30" s="184"/>
      <c r="I30" s="142"/>
      <c r="J30" s="142"/>
      <c r="K30" s="143"/>
    </row>
    <row r="31" spans="1:11" ht="23.25" hidden="1">
      <c r="A31" s="2"/>
      <c r="B31" s="142"/>
      <c r="C31" s="142"/>
      <c r="D31" s="142"/>
      <c r="E31" s="142"/>
      <c r="F31" s="142"/>
      <c r="G31" s="142"/>
      <c r="H31" s="184"/>
      <c r="I31" s="142"/>
      <c r="J31" s="142"/>
      <c r="K31" s="143"/>
    </row>
    <row r="32" spans="1:11" ht="23.25" hidden="1">
      <c r="A32" s="2"/>
      <c r="B32" s="142"/>
      <c r="C32" s="142"/>
      <c r="D32" s="142"/>
      <c r="E32" s="142"/>
      <c r="F32" s="142"/>
      <c r="G32" s="142"/>
      <c r="H32" s="184"/>
      <c r="I32" s="142"/>
      <c r="J32" s="142"/>
      <c r="K32" s="143"/>
    </row>
    <row r="33" spans="1:11" ht="23.25" hidden="1">
      <c r="A33" s="2"/>
      <c r="B33" s="142"/>
      <c r="C33" s="142"/>
      <c r="D33" s="142"/>
      <c r="E33" s="142"/>
      <c r="F33" s="142"/>
      <c r="G33" s="142"/>
      <c r="H33" s="184"/>
      <c r="I33" s="142"/>
      <c r="J33" s="142"/>
      <c r="K33" s="143"/>
    </row>
    <row r="34" spans="1:11" ht="23.25" hidden="1">
      <c r="A34" s="2"/>
      <c r="B34" s="142"/>
      <c r="C34" s="142"/>
      <c r="D34" s="142"/>
      <c r="E34" s="142"/>
      <c r="F34" s="142"/>
      <c r="G34" s="142"/>
      <c r="H34" s="184"/>
      <c r="I34" s="142"/>
      <c r="J34" s="142"/>
      <c r="K34" s="143"/>
    </row>
    <row r="35" spans="1:11" ht="23.25" hidden="1">
      <c r="A35" s="2"/>
      <c r="B35" s="142"/>
      <c r="C35" s="142"/>
      <c r="D35" s="142"/>
      <c r="E35" s="142"/>
      <c r="F35" s="142"/>
      <c r="G35" s="142"/>
      <c r="H35" s="184"/>
      <c r="I35" s="142"/>
      <c r="J35" s="142"/>
      <c r="K35" s="143"/>
    </row>
    <row r="36" spans="1:11" ht="23.25" hidden="1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 hidden="1">
      <c r="A39" s="2"/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>
      <c r="A47" s="2"/>
      <c r="B47" s="142" t="s">
        <v>225</v>
      </c>
      <c r="C47" s="142"/>
      <c r="D47" s="142"/>
      <c r="E47" s="142"/>
      <c r="F47" s="142"/>
      <c r="G47" s="142"/>
      <c r="H47" s="142">
        <v>573</v>
      </c>
      <c r="I47" s="142"/>
      <c r="J47" s="142"/>
      <c r="K47" s="143">
        <v>35</v>
      </c>
    </row>
    <row r="48" spans="1:11" ht="23.25">
      <c r="A48" s="2"/>
      <c r="B48" s="142" t="s">
        <v>260</v>
      </c>
      <c r="C48" s="142"/>
      <c r="D48" s="142"/>
      <c r="E48" s="142"/>
      <c r="F48" s="142"/>
      <c r="G48" s="142"/>
      <c r="H48" s="142">
        <v>82</v>
      </c>
      <c r="I48" s="142"/>
      <c r="J48" s="142"/>
      <c r="K48" s="143">
        <v>200</v>
      </c>
    </row>
    <row r="49" spans="1:11" ht="23.25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32.25" customHeight="1" hidden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5</v>
      </c>
      <c r="C55" s="145"/>
      <c r="D55" s="69">
        <f>ROUND(B55*C55/данные!B32,данные!C32)</f>
        <v>0</v>
      </c>
      <c r="E55" s="145"/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0</v>
      </c>
      <c r="M55" s="8">
        <f>остаток!E4</f>
        <v>0</v>
      </c>
      <c r="N55" s="99"/>
      <c r="O55" s="98">
        <f aca="true" t="shared" si="1" ref="O55:O119">N55/1000</f>
        <v>0</v>
      </c>
      <c r="R55" s="114"/>
    </row>
    <row r="56" spans="1:18" ht="32.25" customHeight="1">
      <c r="A56" s="6" t="str">
        <f>приход!A7</f>
        <v>Птица</v>
      </c>
      <c r="B56" s="66">
        <f t="shared" si="0"/>
        <v>5</v>
      </c>
      <c r="C56" s="145"/>
      <c r="D56" s="69">
        <f>ROUND(B56*C56/данные!B33,данные!C33)</f>
        <v>0</v>
      </c>
      <c r="E56" s="145">
        <v>97</v>
      </c>
      <c r="F56" s="69">
        <f>ROUND(B56*E56/данные!B33,данные!C33)</f>
        <v>0.485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0.485</v>
      </c>
      <c r="L56" s="69">
        <f aca="true" t="shared" si="2" ref="L56:L119">C56++E56+G56+I56</f>
        <v>97</v>
      </c>
      <c r="M56" s="8">
        <f>остаток!E5</f>
        <v>-2.663</v>
      </c>
      <c r="N56" s="99"/>
      <c r="O56" s="98">
        <f t="shared" si="1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0"/>
        <v>5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>
      <c r="A58" s="6" t="str">
        <f>приход!A9</f>
        <v>Рыба</v>
      </c>
      <c r="B58" s="66">
        <f t="shared" si="0"/>
        <v>5</v>
      </c>
      <c r="C58" s="145"/>
      <c r="D58" s="69">
        <f>ROUND(B58*C58/данные!B35,данные!C35)</f>
        <v>0</v>
      </c>
      <c r="E58" s="145">
        <v>32</v>
      </c>
      <c r="F58" s="69">
        <f>ROUND(B58*E58/данные!B35,данные!C35)</f>
        <v>0.16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0.16</v>
      </c>
      <c r="L58" s="69">
        <f t="shared" si="2"/>
        <v>32</v>
      </c>
      <c r="M58" s="8">
        <f>остаток!E7</f>
        <v>-0.736</v>
      </c>
      <c r="N58" s="99"/>
      <c r="O58" s="98">
        <f t="shared" si="1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0"/>
        <v>5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5</v>
      </c>
      <c r="C60" s="145"/>
      <c r="D60" s="69">
        <f>ROUND(B60*C60/данные!B37,данные!C37)</f>
        <v>0</v>
      </c>
      <c r="E60" s="145">
        <v>3</v>
      </c>
      <c r="F60" s="69">
        <f>ROUND(B60*E60/данные!B37,данные!C37)</f>
        <v>0.015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0.015</v>
      </c>
      <c r="L60" s="69">
        <f t="shared" si="2"/>
        <v>3</v>
      </c>
      <c r="M60" s="8">
        <f>остаток!E9</f>
        <v>-0.087</v>
      </c>
      <c r="N60" s="99"/>
      <c r="O60" s="98">
        <f t="shared" si="1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0"/>
        <v>5</v>
      </c>
      <c r="C61" s="145"/>
      <c r="D61" s="69">
        <f>ROUND(B61*C61/данные!B38,данные!C38)</f>
        <v>0</v>
      </c>
      <c r="E61" s="145">
        <v>2</v>
      </c>
      <c r="F61" s="69">
        <f>ROUND(B61*E61/данные!B38,данные!C38)</f>
        <v>0.01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0.01</v>
      </c>
      <c r="L61" s="69">
        <f t="shared" si="2"/>
        <v>2</v>
      </c>
      <c r="M61" s="8">
        <f>остаток!E10</f>
        <v>-0.055999999999999994</v>
      </c>
      <c r="N61" s="99"/>
      <c r="O61" s="98">
        <f t="shared" si="1"/>
        <v>0</v>
      </c>
      <c r="R61" s="114"/>
    </row>
    <row r="62" spans="1:18" ht="32.25" customHeight="1" hidden="1">
      <c r="A62" s="6" t="str">
        <f>приход!A13</f>
        <v>Молоко свежее</v>
      </c>
      <c r="B62" s="66">
        <f t="shared" si="0"/>
        <v>5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0</v>
      </c>
      <c r="N62" s="99"/>
      <c r="O62" s="98">
        <f t="shared" si="1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0"/>
        <v>5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0"/>
        <v>5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0"/>
        <v>5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0"/>
        <v>5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0"/>
        <v>5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0"/>
        <v>5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0"/>
        <v>5</v>
      </c>
      <c r="C69" s="18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0"/>
        <v>5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>
      <c r="A71" s="6" t="str">
        <f>приход!A22</f>
        <v>мука пшеничная</v>
      </c>
      <c r="B71" s="66">
        <f t="shared" si="0"/>
        <v>5</v>
      </c>
      <c r="C71" s="145"/>
      <c r="D71" s="69">
        <f>ROUND(B71*C71/данные!B48,данные!C48)</f>
        <v>0</v>
      </c>
      <c r="E71" s="145">
        <v>1.5</v>
      </c>
      <c r="F71" s="69">
        <f>ROUND(B71*E71/данные!B48,данные!C48)</f>
        <v>0.008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0.008</v>
      </c>
      <c r="L71" s="69">
        <f t="shared" si="2"/>
        <v>1.5</v>
      </c>
      <c r="M71" s="8">
        <f>остаток!E20</f>
        <v>-0.042</v>
      </c>
      <c r="N71" s="99"/>
      <c r="O71" s="98">
        <f t="shared" si="1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0"/>
        <v>5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0"/>
        <v>5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>
      <c r="A74" s="6" t="str">
        <f>приход!A25</f>
        <v>крупа рисовая</v>
      </c>
      <c r="B74" s="66">
        <f t="shared" si="0"/>
        <v>5</v>
      </c>
      <c r="C74" s="145"/>
      <c r="D74" s="69">
        <f>ROUND(B74*C74/данные!B51,данные!C51)</f>
        <v>0</v>
      </c>
      <c r="E74" s="145">
        <v>4</v>
      </c>
      <c r="F74" s="69">
        <f>ROUND(B74*E74/данные!B51,данные!C51)</f>
        <v>0.02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0.02</v>
      </c>
      <c r="L74" s="69">
        <f t="shared" si="2"/>
        <v>4</v>
      </c>
      <c r="M74" s="8">
        <f>остаток!E23</f>
        <v>-0.11</v>
      </c>
      <c r="N74" s="99"/>
      <c r="O74" s="98">
        <f t="shared" si="1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0"/>
        <v>5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0"/>
        <v>5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0"/>
        <v>5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0"/>
        <v>5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 hidden="1">
      <c r="A79" s="6" t="str">
        <f>приход!A30</f>
        <v>крупа горох</v>
      </c>
      <c r="B79" s="66">
        <f t="shared" si="0"/>
        <v>5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 t="shared" si="2"/>
        <v>0</v>
      </c>
      <c r="M79" s="8">
        <f>остаток!E28</f>
        <v>0</v>
      </c>
      <c r="N79" s="99"/>
      <c r="O79" s="98">
        <f t="shared" si="1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0"/>
        <v>5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0"/>
        <v>5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0"/>
        <v>5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0"/>
        <v>5</v>
      </c>
      <c r="C83" s="145"/>
      <c r="D83" s="69">
        <f>ROUND(B83*C83/данные!B60,данные!C60)</f>
        <v>0</v>
      </c>
      <c r="E83" s="145">
        <v>128</v>
      </c>
      <c r="F83" s="69">
        <f>ROUND(B83*E83/данные!B60,данные!C60)</f>
        <v>0.64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0.64</v>
      </c>
      <c r="L83" s="69">
        <f t="shared" si="2"/>
        <v>128</v>
      </c>
      <c r="M83" s="8">
        <f>остаток!E32</f>
        <v>-2.944</v>
      </c>
      <c r="N83" s="99"/>
      <c r="O83" s="98">
        <f t="shared" si="1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0"/>
        <v>5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0"/>
        <v>5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0"/>
        <v>5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0"/>
        <v>5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0"/>
        <v>5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0"/>
        <v>5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0"/>
        <v>5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0"/>
        <v>5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0"/>
        <v>5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0"/>
        <v>5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 hidden="1">
      <c r="A94" s="6" t="str">
        <f>приход!A45</f>
        <v>кисель сухой</v>
      </c>
      <c r="B94" s="66">
        <f t="shared" si="0"/>
        <v>5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99"/>
      <c r="O94" s="98">
        <f t="shared" si="1"/>
        <v>0</v>
      </c>
      <c r="R94" s="114"/>
    </row>
    <row r="95" spans="1:18" ht="32.25" customHeight="1">
      <c r="A95" s="6" t="str">
        <f>приход!A46</f>
        <v>хлеб ржаной</v>
      </c>
      <c r="B95" s="66">
        <f t="shared" si="0"/>
        <v>5</v>
      </c>
      <c r="C95" s="145"/>
      <c r="D95" s="69">
        <f>ROUND(B95*C95/данные!B72,данные!C72)</f>
        <v>0</v>
      </c>
      <c r="E95" s="145">
        <v>35</v>
      </c>
      <c r="F95" s="69">
        <f>ROUND(B95*E95/данные!B72,данные!C72)</f>
        <v>0.175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0.175</v>
      </c>
      <c r="L95" s="69">
        <f t="shared" si="2"/>
        <v>35</v>
      </c>
      <c r="M95" s="8">
        <f>остаток!E44</f>
        <v>-0.805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5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0.175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0.175</v>
      </c>
      <c r="L96" s="69">
        <f t="shared" si="2"/>
        <v>35</v>
      </c>
      <c r="M96" s="8">
        <f>остаток!E45</f>
        <v>-0.805</v>
      </c>
      <c r="N96" s="99"/>
      <c r="O96" s="98">
        <f t="shared" si="1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0"/>
        <v>5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0"/>
        <v>5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0"/>
        <v>5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0"/>
        <v>5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5</v>
      </c>
      <c r="C101" s="145"/>
      <c r="D101" s="69">
        <f>ROUND(B101*C101/данные!B78,данные!C78)</f>
        <v>0</v>
      </c>
      <c r="E101" s="145">
        <v>248</v>
      </c>
      <c r="F101" s="69">
        <f>ROUND(B101*E101/данные!B78,данные!C78)</f>
        <v>1.24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1.24</v>
      </c>
      <c r="L101" s="69">
        <f t="shared" si="2"/>
        <v>248</v>
      </c>
      <c r="M101" s="8">
        <f>остаток!E50</f>
        <v>-6.82</v>
      </c>
      <c r="N101" s="99"/>
      <c r="O101" s="98">
        <f t="shared" si="1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0"/>
        <v>5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5</v>
      </c>
      <c r="C103" s="145"/>
      <c r="D103" s="69">
        <f>ROUND(B103*C103/данные!B80,данные!C80)</f>
        <v>0</v>
      </c>
      <c r="E103" s="145">
        <v>20</v>
      </c>
      <c r="F103" s="69">
        <f>ROUND(B103*E103/данные!B80,данные!C80)</f>
        <v>0.1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0.1</v>
      </c>
      <c r="L103" s="69">
        <f t="shared" si="2"/>
        <v>20</v>
      </c>
      <c r="M103" s="8">
        <f>остаток!E52</f>
        <v>-0.55</v>
      </c>
      <c r="N103" s="99"/>
      <c r="O103" s="98">
        <f t="shared" si="1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0"/>
        <v>5</v>
      </c>
      <c r="C104" s="145"/>
      <c r="D104" s="69">
        <f>ROUND(B104*C104/данные!B81,данные!C81)</f>
        <v>0</v>
      </c>
      <c r="E104" s="145">
        <v>30</v>
      </c>
      <c r="F104" s="69">
        <f>ROUND(B104*E104/данные!B81,данные!C81)</f>
        <v>0.15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0.15</v>
      </c>
      <c r="L104" s="69">
        <f t="shared" si="2"/>
        <v>30</v>
      </c>
      <c r="M104" s="8">
        <f>остаток!E53</f>
        <v>-0.87</v>
      </c>
      <c r="N104" s="99"/>
      <c r="O104" s="98">
        <f t="shared" si="1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0"/>
        <v>5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0"/>
        <v>5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>
      <c r="A107" s="6" t="str">
        <f>приход!A58</f>
        <v>кукуруза</v>
      </c>
      <c r="B107" s="66">
        <f t="shared" si="0"/>
        <v>5</v>
      </c>
      <c r="C107" s="145"/>
      <c r="D107" s="69">
        <f>ROUND(B107*C107/данные!B84,данные!C84)</f>
        <v>0</v>
      </c>
      <c r="E107" s="145">
        <v>60</v>
      </c>
      <c r="F107" s="69">
        <f>ROUND(B107*E107/данные!B84,данные!C84)</f>
        <v>0.3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0.3</v>
      </c>
      <c r="L107" s="69">
        <f t="shared" si="2"/>
        <v>60</v>
      </c>
      <c r="M107" s="8">
        <f>остаток!E56</f>
        <v>-2.0860000000000003</v>
      </c>
      <c r="N107" s="99"/>
      <c r="O107" s="98">
        <f t="shared" si="1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0"/>
        <v>5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0"/>
        <v>5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0"/>
        <v>5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0"/>
        <v>5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0"/>
        <v>5</v>
      </c>
      <c r="C112" s="145"/>
      <c r="D112" s="69">
        <f>ROUND(B112*C112/данные!B89,данные!C89)</f>
        <v>0</v>
      </c>
      <c r="E112" s="145">
        <v>3.2</v>
      </c>
      <c r="F112" s="69">
        <f>ROUND(B112*E112/данные!B89,данные!C89)</f>
        <v>0.016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0.016</v>
      </c>
      <c r="L112" s="69">
        <f t="shared" si="2"/>
        <v>3.2</v>
      </c>
      <c r="M112" s="8">
        <f>остаток!E61</f>
        <v>-0.088</v>
      </c>
      <c r="N112" s="99"/>
      <c r="O112" s="98">
        <f t="shared" si="1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0"/>
        <v>5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0"/>
        <v>5</v>
      </c>
      <c r="C114" s="145"/>
      <c r="D114" s="169">
        <f>ROUND(B114*C114/данные!B91,данные!C91)</f>
        <v>0</v>
      </c>
      <c r="E114" s="145"/>
      <c r="F114" s="69">
        <f>ROUND(B114*E114/данные!B91,данные!C91)</f>
        <v>0</v>
      </c>
      <c r="G114" s="145"/>
      <c r="H114" s="169">
        <f>ROUND(B114*G114/данные!B91,данные!C91)</f>
        <v>0</v>
      </c>
      <c r="I114" s="145"/>
      <c r="J114" s="69">
        <f>ROUND(B114*I114/данные!B91,данные!C91)</f>
        <v>0</v>
      </c>
      <c r="K114" s="121">
        <f>ROUND((D114+F114+H114+J114),данные!C91)+O114</f>
        <v>0</v>
      </c>
      <c r="L114" s="69">
        <f t="shared" si="2"/>
        <v>0</v>
      </c>
      <c r="M114" s="171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5</v>
      </c>
      <c r="C115" s="145"/>
      <c r="D115" s="69">
        <f>ROUND(B115*C115/данные!B92,данные!C92)</f>
        <v>0</v>
      </c>
      <c r="E115" s="145">
        <v>3</v>
      </c>
      <c r="F115" s="69">
        <f>ROUND(B115*E115/данные!B92,данные!C92)</f>
        <v>0.015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0.015</v>
      </c>
      <c r="L115" s="69">
        <f t="shared" si="2"/>
        <v>3</v>
      </c>
      <c r="M115" s="8">
        <f>остаток!E64</f>
        <v>-0.087</v>
      </c>
      <c r="N115" s="99"/>
      <c r="O115" s="98">
        <f t="shared" si="1"/>
        <v>0</v>
      </c>
      <c r="R115" s="114"/>
    </row>
    <row r="116" spans="1:18" ht="32.25" customHeight="1" hidden="1">
      <c r="A116" s="6" t="str">
        <f>приход!A67</f>
        <v>чай</v>
      </c>
      <c r="B116" s="66">
        <f t="shared" si="0"/>
        <v>5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99"/>
      <c r="O116" s="98">
        <f t="shared" si="1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0"/>
        <v>5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0"/>
        <v>5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5</v>
      </c>
      <c r="C119" s="145"/>
      <c r="D119" s="69">
        <f>ROUND(B119*C119/данные!B96,данные!C96)</f>
        <v>0</v>
      </c>
      <c r="E119" s="145">
        <v>10</v>
      </c>
      <c r="F119" s="69">
        <f>ROUND(B119*E119/данные!B96,данные!C96)</f>
        <v>0.05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0.05</v>
      </c>
      <c r="L119" s="69">
        <f t="shared" si="2"/>
        <v>10</v>
      </c>
      <c r="M119" s="8">
        <f>остаток!E68</f>
        <v>-0.23</v>
      </c>
      <c r="N119" s="99"/>
      <c r="O119" s="98">
        <f t="shared" si="1"/>
        <v>0</v>
      </c>
      <c r="R119" s="114"/>
    </row>
    <row r="120" spans="1:18" ht="32.25" customHeight="1" hidden="1">
      <c r="A120" s="6" t="str">
        <f>приход!A71</f>
        <v>лавровый лист</v>
      </c>
      <c r="B120" s="66">
        <f t="shared" si="3"/>
        <v>5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 aca="true" t="shared" si="4" ref="L120:L127">C120++E120+G120+I120</f>
        <v>0</v>
      </c>
      <c r="M120" s="8">
        <f>остаток!E69</f>
        <v>0</v>
      </c>
      <c r="N120" s="99"/>
      <c r="O120" s="98">
        <f aca="true" t="shared" si="5" ref="O120:O127">N120/1000</f>
        <v>0</v>
      </c>
      <c r="R120" s="114"/>
    </row>
    <row r="121" spans="1:18" ht="32.25" customHeight="1" hidden="1">
      <c r="A121" s="6" t="str">
        <f>приход!A72</f>
        <v>вафли</v>
      </c>
      <c r="B121" s="66">
        <f t="shared" si="3"/>
        <v>5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 t="shared" si="4"/>
        <v>0</v>
      </c>
      <c r="M121" s="8">
        <f>остаток!E70</f>
        <v>0</v>
      </c>
      <c r="N121" s="99"/>
      <c r="O121" s="98">
        <f t="shared" si="5"/>
        <v>0</v>
      </c>
      <c r="R121" s="114"/>
    </row>
    <row r="122" spans="1:18" ht="32.25" customHeight="1" hidden="1">
      <c r="A122" s="6" t="str">
        <f>приход!A73</f>
        <v>пряники</v>
      </c>
      <c r="B122" s="66">
        <f t="shared" si="3"/>
        <v>5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 t="shared" si="4"/>
        <v>0</v>
      </c>
      <c r="M122" s="8">
        <f>остаток!E71</f>
        <v>0</v>
      </c>
      <c r="N122" s="99"/>
      <c r="O122" s="98">
        <f t="shared" si="5"/>
        <v>0</v>
      </c>
      <c r="R122" s="114"/>
    </row>
    <row r="123" spans="1:18" ht="32.25" customHeight="1" hidden="1">
      <c r="A123" s="6" t="str">
        <f>приход!A74</f>
        <v>печенье</v>
      </c>
      <c r="B123" s="66">
        <f t="shared" si="3"/>
        <v>5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t="shared" si="4"/>
        <v>0</v>
      </c>
      <c r="M123" s="8">
        <f>остаток!E72</f>
        <v>0</v>
      </c>
      <c r="N123" s="99"/>
      <c r="O123" s="98">
        <f t="shared" si="5"/>
        <v>0</v>
      </c>
      <c r="R123" s="114"/>
    </row>
    <row r="124" spans="1:18" ht="32.25" customHeight="1" hidden="1">
      <c r="A124" s="6" t="str">
        <f>приход!A75</f>
        <v>шоколад 100 гр.</v>
      </c>
      <c r="B124" s="66">
        <f t="shared" si="3"/>
        <v>5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99"/>
      <c r="O124" s="98">
        <f t="shared" si="5"/>
        <v>0</v>
      </c>
      <c r="R124" s="114"/>
    </row>
    <row r="125" spans="1:18" ht="32.25" customHeight="1" hidden="1">
      <c r="A125" s="6" t="str">
        <f>приход!A76</f>
        <v>шоколад 50 гр.</v>
      </c>
      <c r="B125" s="66">
        <f t="shared" si="3"/>
        <v>5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99"/>
      <c r="O125" s="98">
        <f t="shared" si="5"/>
        <v>0</v>
      </c>
      <c r="R125" s="114"/>
    </row>
    <row r="126" spans="1:18" ht="32.25" customHeight="1" hidden="1">
      <c r="A126" s="6" t="str">
        <f>приход!A77</f>
        <v>шоколад 25 гр.</v>
      </c>
      <c r="B126" s="66">
        <f t="shared" si="3"/>
        <v>5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99"/>
      <c r="O126" s="98">
        <f t="shared" si="5"/>
        <v>0</v>
      </c>
      <c r="R126" s="114"/>
    </row>
    <row r="127" spans="1:18" ht="32.25" customHeight="1" hidden="1">
      <c r="A127" s="6" t="str">
        <f>приход!A78</f>
        <v>конфеты шок.</v>
      </c>
      <c r="B127" s="66">
        <f t="shared" si="3"/>
        <v>5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4"/>
        <v>0</v>
      </c>
      <c r="M127" s="8">
        <f>остаток!E76</f>
        <v>0</v>
      </c>
      <c r="N127" s="99"/>
      <c r="O127" s="98">
        <f t="shared" si="5"/>
        <v>0</v>
      </c>
      <c r="R127" s="114"/>
    </row>
    <row r="128" spans="1:18" ht="32.25" customHeight="1" hidden="1">
      <c r="A128" s="6" t="str">
        <f>приход!A79</f>
        <v>зефир</v>
      </c>
      <c r="B128" s="66">
        <f t="shared" si="3"/>
        <v>5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aca="true" t="shared" si="6" ref="L128:L139">C128++E128+G128+I128</f>
        <v>0</v>
      </c>
      <c r="M128" s="8">
        <f>остаток!E77</f>
        <v>0</v>
      </c>
      <c r="N128" s="99"/>
      <c r="O128" s="98">
        <f aca="true" t="shared" si="7" ref="O128:O139">N128/1000</f>
        <v>0</v>
      </c>
      <c r="R128" s="114"/>
    </row>
    <row r="129" spans="1:18" ht="32.25" customHeight="1" hidden="1">
      <c r="A129" s="6" t="str">
        <f>приход!A80</f>
        <v>джем, повидло</v>
      </c>
      <c r="B129" s="66">
        <f t="shared" si="3"/>
        <v>5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6"/>
        <v>0</v>
      </c>
      <c r="M129" s="8">
        <f>остаток!E78</f>
        <v>0</v>
      </c>
      <c r="N129" s="99"/>
      <c r="O129" s="98">
        <f t="shared" si="7"/>
        <v>0</v>
      </c>
      <c r="R129" s="114"/>
    </row>
    <row r="130" spans="1:18" ht="32.25" customHeight="1">
      <c r="A130" s="6">
        <f>приход!A81</f>
        <v>1</v>
      </c>
      <c r="B130" s="66">
        <f t="shared" si="3"/>
        <v>5</v>
      </c>
      <c r="C130" s="145"/>
      <c r="D130" s="69">
        <f>ROUND(B130*C130/данные!B115,данные!C115)</f>
        <v>0</v>
      </c>
      <c r="E130" s="145">
        <v>20</v>
      </c>
      <c r="F130" s="69">
        <f>ROUND(B130*E130/данные!B115,данные!C115)</f>
        <v>0.1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0.1</v>
      </c>
      <c r="L130" s="69">
        <f t="shared" si="6"/>
        <v>20</v>
      </c>
      <c r="M130" s="8">
        <f>остаток!E79</f>
        <v>-0.46</v>
      </c>
      <c r="N130" s="99"/>
      <c r="O130" s="98">
        <f t="shared" si="7"/>
        <v>0</v>
      </c>
      <c r="R130" s="114"/>
    </row>
    <row r="131" spans="1:18" ht="32.25" customHeight="1" hidden="1">
      <c r="A131" s="6">
        <f>приход!A82</f>
        <v>2</v>
      </c>
      <c r="B131" s="66">
        <f t="shared" si="3"/>
        <v>5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6"/>
        <v>0</v>
      </c>
      <c r="M131" s="8">
        <f>остаток!E80</f>
        <v>0</v>
      </c>
      <c r="N131" s="99"/>
      <c r="O131" s="98">
        <f t="shared" si="7"/>
        <v>0</v>
      </c>
      <c r="R131" s="114"/>
    </row>
    <row r="132" spans="1:18" ht="32.25" customHeight="1" hidden="1">
      <c r="A132" s="6">
        <f>приход!A83</f>
        <v>3</v>
      </c>
      <c r="B132" s="66">
        <f t="shared" si="3"/>
        <v>5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6"/>
        <v>0</v>
      </c>
      <c r="M132" s="8">
        <f>остаток!E81</f>
        <v>0</v>
      </c>
      <c r="N132" s="99"/>
      <c r="O132" s="98">
        <f t="shared" si="7"/>
        <v>0</v>
      </c>
      <c r="R132" s="114"/>
    </row>
    <row r="133" spans="1:18" ht="32.25" customHeight="1" hidden="1">
      <c r="A133" s="6">
        <f>приход!A84</f>
        <v>4</v>
      </c>
      <c r="B133" s="66">
        <f t="shared" si="3"/>
        <v>5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6"/>
        <v>0</v>
      </c>
      <c r="M133" s="8">
        <f>остаток!E82</f>
        <v>0</v>
      </c>
      <c r="N133" s="99"/>
      <c r="O133" s="98">
        <f t="shared" si="7"/>
        <v>0</v>
      </c>
      <c r="R133" s="114"/>
    </row>
    <row r="134" spans="1:18" ht="32.25" customHeight="1" hidden="1">
      <c r="A134" s="6">
        <f>приход!A85</f>
        <v>5</v>
      </c>
      <c r="B134" s="66">
        <f t="shared" si="3"/>
        <v>5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6"/>
        <v>0</v>
      </c>
      <c r="M134" s="8">
        <f>остаток!E83</f>
        <v>0</v>
      </c>
      <c r="N134" s="99"/>
      <c r="O134" s="98">
        <f t="shared" si="7"/>
        <v>0</v>
      </c>
      <c r="R134" s="114"/>
    </row>
    <row r="135" spans="1:18" ht="32.25" customHeight="1" hidden="1">
      <c r="A135" s="6">
        <f>приход!A86</f>
        <v>6</v>
      </c>
      <c r="B135" s="66">
        <f t="shared" si="3"/>
        <v>5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6"/>
        <v>0</v>
      </c>
      <c r="M135" s="8">
        <f>остаток!E84</f>
        <v>0</v>
      </c>
      <c r="N135" s="99"/>
      <c r="O135" s="98">
        <f t="shared" si="7"/>
        <v>0</v>
      </c>
      <c r="R135" s="114"/>
    </row>
    <row r="136" spans="1:18" ht="32.25" customHeight="1" hidden="1">
      <c r="A136" s="6">
        <f>приход!A87</f>
        <v>7</v>
      </c>
      <c r="B136" s="66">
        <f t="shared" si="3"/>
        <v>5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6"/>
        <v>0</v>
      </c>
      <c r="M136" s="8">
        <f>остаток!E85</f>
        <v>0</v>
      </c>
      <c r="N136" s="99"/>
      <c r="O136" s="98">
        <f t="shared" si="7"/>
        <v>0</v>
      </c>
      <c r="R136" s="114"/>
    </row>
    <row r="137" spans="1:18" ht="32.25" customHeight="1" hidden="1">
      <c r="A137" s="6">
        <f>приход!A88</f>
        <v>8</v>
      </c>
      <c r="B137" s="66">
        <f t="shared" si="3"/>
        <v>5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6"/>
        <v>0</v>
      </c>
      <c r="M137" s="8">
        <f>остаток!E86</f>
        <v>0</v>
      </c>
      <c r="N137" s="99"/>
      <c r="O137" s="98">
        <f t="shared" si="7"/>
        <v>0</v>
      </c>
      <c r="R137" s="114"/>
    </row>
    <row r="138" spans="1:18" ht="32.25" customHeight="1" hidden="1">
      <c r="A138" s="6">
        <f>приход!A89</f>
        <v>9</v>
      </c>
      <c r="B138" s="66">
        <f t="shared" si="3"/>
        <v>5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6"/>
        <v>0</v>
      </c>
      <c r="M138" s="8">
        <f>остаток!E87</f>
        <v>0</v>
      </c>
      <c r="N138" s="99"/>
      <c r="O138" s="98">
        <f t="shared" si="7"/>
        <v>0</v>
      </c>
      <c r="R138" s="114"/>
    </row>
    <row r="139" spans="1:15" ht="32.25" customHeight="1" hidden="1">
      <c r="A139" s="6">
        <f>приход!A90</f>
        <v>10</v>
      </c>
      <c r="B139" s="66">
        <f t="shared" si="3"/>
        <v>5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6"/>
        <v>0</v>
      </c>
      <c r="M139" s="8">
        <f>остаток!E88</f>
        <v>0</v>
      </c>
      <c r="N139" s="99"/>
      <c r="O139" s="98">
        <f t="shared" si="7"/>
        <v>0</v>
      </c>
    </row>
    <row r="140" spans="1:15" ht="32.25" customHeight="1">
      <c r="A140" s="92"/>
      <c r="B140" s="178"/>
      <c r="C140" s="179"/>
      <c r="D140" s="179"/>
      <c r="E140" s="179"/>
      <c r="F140" s="179"/>
      <c r="G140" s="179"/>
      <c r="H140" s="97"/>
      <c r="I140" s="182"/>
      <c r="J140" s="97"/>
      <c r="K140" s="97"/>
      <c r="L140" s="97"/>
      <c r="M140" s="180"/>
      <c r="N140" s="181"/>
      <c r="O140" s="98"/>
    </row>
    <row r="141" spans="1:12" ht="30.75" customHeight="1">
      <c r="A141" s="161" t="s">
        <v>207</v>
      </c>
      <c r="B141" s="116"/>
      <c r="C141" s="116"/>
      <c r="D141" s="116" t="s">
        <v>206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/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212</v>
      </c>
      <c r="B143" s="116"/>
      <c r="C143" s="116"/>
      <c r="D143" s="116" t="s">
        <v>213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/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216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/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/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/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215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/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</sheetData>
  <sheetProtection password="BF55" sheet="1" formatCells="0" formatColumns="0" formatRows="0" autoFilter="0" pivotTables="0"/>
  <autoFilter ref="K52:L139"/>
  <mergeCells count="27">
    <mergeCell ref="A1:L1"/>
    <mergeCell ref="B142:G142"/>
    <mergeCell ref="B144:G144"/>
    <mergeCell ref="B146:G146"/>
    <mergeCell ref="B148:G148"/>
    <mergeCell ref="B150:G150"/>
    <mergeCell ref="A4:J4"/>
    <mergeCell ref="B7:H7"/>
    <mergeCell ref="A51:L51"/>
    <mergeCell ref="A52:A54"/>
    <mergeCell ref="B52:B54"/>
    <mergeCell ref="C52:D52"/>
    <mergeCell ref="E52:F52"/>
    <mergeCell ref="G52:H52"/>
    <mergeCell ref="I52:J52"/>
    <mergeCell ref="K52:K54"/>
    <mergeCell ref="H53:H54"/>
    <mergeCell ref="L52:L54"/>
    <mergeCell ref="M52:M54"/>
    <mergeCell ref="N52:N54"/>
    <mergeCell ref="C53:C54"/>
    <mergeCell ref="D53:D54"/>
    <mergeCell ref="E53:E54"/>
    <mergeCell ref="F53:F54"/>
    <mergeCell ref="G53:G54"/>
    <mergeCell ref="I53:I54"/>
    <mergeCell ref="J53:J54"/>
  </mergeCells>
  <conditionalFormatting sqref="D55:D139 F55:F139 H55:H140">
    <cfRule type="cellIs" priority="17" dxfId="104" operator="lessThan" stopIfTrue="1">
      <formula>0</formula>
    </cfRule>
  </conditionalFormatting>
  <conditionalFormatting sqref="M55:M140">
    <cfRule type="cellIs" priority="16" dxfId="103" operator="lessThan" stopIfTrue="1">
      <formula>0</formula>
    </cfRule>
  </conditionalFormatting>
  <conditionalFormatting sqref="D55:D139">
    <cfRule type="cellIs" priority="11" dxfId="100" operator="equal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H55:H140">
    <cfRule type="cellIs" priority="9" dxfId="100" operator="equal" stopIfTrue="1">
      <formula>0</formula>
    </cfRule>
  </conditionalFormatting>
  <conditionalFormatting sqref="J55:J140 L55:L140">
    <cfRule type="cellIs" priority="8" dxfId="104" operator="lessThan" stopIfTrue="1">
      <formula>0</formula>
    </cfRule>
  </conditionalFormatting>
  <conditionalFormatting sqref="J55:J140 L55:L140">
    <cfRule type="cellIs" priority="7" dxfId="100" operator="equal" stopIfTrue="1">
      <formula>0</formula>
    </cfRule>
  </conditionalFormatting>
  <conditionalFormatting sqref="K55:K140">
    <cfRule type="cellIs" priority="4" dxfId="100" operator="equal" stopIfTrue="1">
      <formula>0</formula>
    </cfRule>
  </conditionalFormatting>
  <conditionalFormatting sqref="K55:K140">
    <cfRule type="expression" priority="3" dxfId="105" stopIfTrue="1">
      <formula>M55&lt;0</formula>
    </cfRule>
  </conditionalFormatting>
  <conditionalFormatting sqref="L55:L140">
    <cfRule type="expression" priority="2" dxfId="106" stopIfTrue="1">
      <formula>"l55=0"</formula>
    </cfRule>
  </conditionalFormatting>
  <conditionalFormatting sqref="B55:B140">
    <cfRule type="expression" priority="1" dxfId="107" stopIfTrue="1">
      <formula>L55=0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47" r:id="rId2"/>
  <rowBreaks count="3" manualBreakCount="3">
    <brk id="44" max="11" man="1"/>
    <brk id="49" max="11" man="1"/>
    <brk id="83" max="11" man="1"/>
  </rowBreaks>
  <colBreaks count="2" manualBreakCount="2">
    <brk id="5" max="149" man="1"/>
    <brk id="7" max="14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tabColor rgb="FFFFC000"/>
    <pageSetUpPr fitToPage="1"/>
  </sheetPr>
  <dimension ref="A1:R150"/>
  <sheetViews>
    <sheetView view="pageBreakPreview" zoomScale="55" zoomScaleSheetLayoutView="55" zoomScalePageLayoutView="0" workbookViewId="0" topLeftCell="A1">
      <selection activeCell="A3" sqref="A3"/>
    </sheetView>
  </sheetViews>
  <sheetFormatPr defaultColWidth="9.140625" defaultRowHeight="15"/>
  <cols>
    <col min="1" max="1" width="64.003906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00390625" style="7" customWidth="1"/>
    <col min="9" max="9" width="13.57421875" style="7" hidden="1" customWidth="1"/>
    <col min="10" max="10" width="8.8515625" style="7" hidden="1" customWidth="1"/>
    <col min="11" max="11" width="17.421875" style="7" customWidth="1"/>
    <col min="12" max="12" width="13.7109375" style="7" customWidth="1"/>
    <col min="13" max="13" width="13.28125" style="7" bestFit="1" customWidth="1"/>
    <col min="14" max="15" width="15.57421875" style="7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23.25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4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265</v>
      </c>
      <c r="B3" s="158" t="s">
        <v>205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241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7</v>
      </c>
    </row>
    <row r="5" spans="10:12" ht="23.25">
      <c r="J5" s="21"/>
      <c r="K5" s="63"/>
      <c r="L5" s="141" t="s">
        <v>264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 customHeight="1" hidden="1">
      <c r="A9" s="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23.25" customHeight="1" hidden="1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3.25" customHeight="1" hidden="1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56"/>
    </row>
    <row r="12" spans="1:11" ht="23.25" customHeight="1" hidden="1">
      <c r="A12" s="2"/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3.25" customHeight="1" hidden="1">
      <c r="A13" s="2"/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23.25" customHeight="1" hidden="1">
      <c r="A14" s="2"/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3.25" customHeight="1" hidden="1">
      <c r="A15" s="2"/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23.25" customHeight="1" hidden="1">
      <c r="A16" s="2"/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23.25" customHeight="1" hidden="1">
      <c r="A17" s="2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3.25" customHeight="1" hidden="1">
      <c r="A18" s="2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3.25" customHeight="1" hidden="1">
      <c r="A19" s="2"/>
      <c r="B19" s="142"/>
      <c r="C19" s="142"/>
      <c r="D19" s="142"/>
      <c r="E19" s="142"/>
      <c r="F19" s="142"/>
      <c r="G19" s="142"/>
      <c r="H19" s="142"/>
      <c r="I19" s="142"/>
      <c r="J19" s="142"/>
      <c r="K19" s="143"/>
    </row>
    <row r="20" spans="1:11" ht="23.25">
      <c r="A20" s="2"/>
      <c r="B20" s="142"/>
      <c r="C20" s="142"/>
      <c r="D20" s="142"/>
      <c r="E20" s="142"/>
      <c r="F20" s="142"/>
      <c r="G20" s="142"/>
      <c r="H20" s="184"/>
      <c r="I20" s="142"/>
      <c r="J20" s="142"/>
      <c r="K20" s="143"/>
    </row>
    <row r="21" spans="1:11" ht="23.25">
      <c r="A21" s="2" t="s">
        <v>20</v>
      </c>
      <c r="B21" s="142" t="s">
        <v>209</v>
      </c>
      <c r="C21" s="142"/>
      <c r="D21" s="142"/>
      <c r="E21" s="142"/>
      <c r="F21" s="142"/>
      <c r="G21" s="142" t="s">
        <v>221</v>
      </c>
      <c r="H21" s="142">
        <v>157</v>
      </c>
      <c r="I21" s="142"/>
      <c r="J21" s="142"/>
      <c r="K21" s="143">
        <v>100</v>
      </c>
    </row>
    <row r="22" spans="1:11" ht="23.25">
      <c r="A22" s="2"/>
      <c r="B22" s="142" t="s">
        <v>262</v>
      </c>
      <c r="C22" s="142"/>
      <c r="D22" s="142"/>
      <c r="E22" s="142"/>
      <c r="F22" s="142"/>
      <c r="G22" s="142"/>
      <c r="H22" s="142">
        <v>122</v>
      </c>
      <c r="I22" s="142"/>
      <c r="J22" s="142"/>
      <c r="K22" s="143">
        <v>250</v>
      </c>
    </row>
    <row r="23" spans="1:11" ht="23.25">
      <c r="A23" s="2"/>
      <c r="B23" s="142" t="s">
        <v>263</v>
      </c>
      <c r="C23" s="142"/>
      <c r="D23" s="142"/>
      <c r="E23" s="142"/>
      <c r="F23" s="142"/>
      <c r="G23" s="142"/>
      <c r="H23" s="142">
        <v>376</v>
      </c>
      <c r="I23" s="142"/>
      <c r="J23" s="142"/>
      <c r="K23" s="143">
        <v>250</v>
      </c>
    </row>
    <row r="24" spans="1:11" ht="23.25" hidden="1">
      <c r="A24" s="2"/>
      <c r="B24" s="142" t="s">
        <v>217</v>
      </c>
      <c r="C24" s="142"/>
      <c r="D24" s="142"/>
      <c r="E24" s="142"/>
      <c r="F24" s="142"/>
      <c r="G24" s="142"/>
      <c r="H24" s="142"/>
      <c r="I24" s="142"/>
      <c r="J24" s="142"/>
      <c r="K24" s="143">
        <v>100</v>
      </c>
    </row>
    <row r="25" spans="1:11" ht="23.25">
      <c r="A25" s="2"/>
      <c r="B25" s="142" t="s">
        <v>254</v>
      </c>
      <c r="C25" s="142"/>
      <c r="D25" s="142"/>
      <c r="E25" s="142"/>
      <c r="F25" s="142"/>
      <c r="G25" s="142"/>
      <c r="H25" s="142">
        <v>496</v>
      </c>
      <c r="I25" s="142"/>
      <c r="J25" s="142"/>
      <c r="K25" s="143">
        <v>200</v>
      </c>
    </row>
    <row r="26" spans="1:12" ht="23.25" customHeight="1">
      <c r="A26" s="2"/>
      <c r="B26" s="142" t="s">
        <v>211</v>
      </c>
      <c r="C26" s="142"/>
      <c r="D26" s="142"/>
      <c r="E26" s="142"/>
      <c r="F26" s="142"/>
      <c r="G26" s="142"/>
      <c r="H26" s="142">
        <v>573</v>
      </c>
      <c r="I26" s="142"/>
      <c r="J26" s="142"/>
      <c r="K26" s="143">
        <v>35</v>
      </c>
      <c r="L26" s="87"/>
    </row>
    <row r="27" spans="1:12" ht="23.25" customHeight="1">
      <c r="A27" s="2"/>
      <c r="B27" s="142" t="s">
        <v>182</v>
      </c>
      <c r="C27" s="142"/>
      <c r="D27" s="142"/>
      <c r="E27" s="142"/>
      <c r="F27" s="142"/>
      <c r="G27" s="142"/>
      <c r="H27" s="142">
        <v>574</v>
      </c>
      <c r="I27" s="142"/>
      <c r="J27" s="142"/>
      <c r="K27" s="143">
        <v>35</v>
      </c>
      <c r="L27" s="87"/>
    </row>
    <row r="28" spans="1:12" ht="23.25" customHeight="1">
      <c r="A28" s="68"/>
      <c r="B28" s="144" t="s">
        <v>222</v>
      </c>
      <c r="C28" s="144"/>
      <c r="D28" s="142"/>
      <c r="E28" s="142"/>
      <c r="F28" s="142"/>
      <c r="G28" s="142"/>
      <c r="H28" s="142">
        <v>82</v>
      </c>
      <c r="I28" s="142"/>
      <c r="J28" s="142"/>
      <c r="K28" s="143">
        <v>200</v>
      </c>
      <c r="L28" s="87"/>
    </row>
    <row r="29" spans="1:12" ht="23.25" customHeight="1" hidden="1">
      <c r="A29" s="68"/>
      <c r="B29" s="142"/>
      <c r="C29" s="142"/>
      <c r="D29" s="142"/>
      <c r="E29" s="142"/>
      <c r="F29" s="142"/>
      <c r="G29" s="142"/>
      <c r="H29" s="142"/>
      <c r="I29" s="142"/>
      <c r="J29" s="142"/>
      <c r="K29" s="143"/>
      <c r="L29" s="87"/>
    </row>
    <row r="30" spans="1:12" ht="23.25" customHeight="1" hidden="1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3"/>
      <c r="L30" s="87"/>
    </row>
    <row r="31" spans="1:12" ht="23.25" customHeight="1" hidden="1">
      <c r="A31" s="2" t="s">
        <v>23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3"/>
      <c r="L31" s="87"/>
    </row>
    <row r="32" spans="1:12" ht="23.25" customHeight="1" hidden="1">
      <c r="A32" s="2"/>
      <c r="B32" s="142"/>
      <c r="C32" s="142"/>
      <c r="D32" s="142"/>
      <c r="E32" s="142"/>
      <c r="F32" s="142"/>
      <c r="G32" s="142"/>
      <c r="H32" s="142"/>
      <c r="I32" s="142"/>
      <c r="J32" s="142"/>
      <c r="K32" s="143"/>
      <c r="L32" s="87"/>
    </row>
    <row r="33" spans="1:12" ht="23.25" customHeight="1" hidden="1">
      <c r="A33" s="2"/>
      <c r="B33" s="142"/>
      <c r="C33" s="142"/>
      <c r="D33" s="142"/>
      <c r="E33" s="142"/>
      <c r="F33" s="142"/>
      <c r="G33" s="142"/>
      <c r="H33" s="142"/>
      <c r="I33" s="142"/>
      <c r="J33" s="142"/>
      <c r="K33" s="143"/>
      <c r="L33" s="87"/>
    </row>
    <row r="34" spans="1:12" ht="23.25" customHeight="1" hidden="1">
      <c r="A34" s="2"/>
      <c r="B34" s="142"/>
      <c r="C34" s="142"/>
      <c r="D34" s="142"/>
      <c r="E34" s="142"/>
      <c r="F34" s="142"/>
      <c r="G34" s="142"/>
      <c r="H34" s="142"/>
      <c r="I34" s="142"/>
      <c r="J34" s="142"/>
      <c r="K34" s="143"/>
      <c r="L34" s="87"/>
    </row>
    <row r="35" spans="1:12" ht="23.25" customHeight="1" hidden="1">
      <c r="A35" s="2"/>
      <c r="B35" s="142"/>
      <c r="C35" s="142"/>
      <c r="D35" s="142"/>
      <c r="E35" s="142"/>
      <c r="F35" s="142"/>
      <c r="G35" s="142"/>
      <c r="H35" s="142"/>
      <c r="I35" s="142"/>
      <c r="J35" s="142"/>
      <c r="K35" s="143"/>
      <c r="L35" s="87"/>
    </row>
    <row r="36" spans="1:12" ht="23.25" customHeight="1" hidden="1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  <c r="L36" s="87"/>
    </row>
    <row r="37" spans="1:12" ht="23.25" customHeight="1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87"/>
    </row>
    <row r="38" spans="1:12" ht="23.25" customHeight="1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  <c r="L38" s="87"/>
    </row>
    <row r="39" spans="1:12" ht="23.25" customHeight="1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87"/>
    </row>
    <row r="40" spans="1:12" ht="23.25" customHeight="1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  <c r="L40" s="87"/>
    </row>
    <row r="41" spans="1:12" ht="23.25" customHeight="1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  <c r="L41" s="87"/>
    </row>
    <row r="42" spans="1:12" ht="23.25" customHeight="1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  <c r="L42" s="87"/>
    </row>
    <row r="43" spans="1:12" ht="23.25" customHeight="1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  <c r="L43" s="87"/>
    </row>
    <row r="44" spans="1:12" ht="23.25" customHeight="1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  <c r="L44" s="87"/>
    </row>
    <row r="45" spans="1:12" ht="23.25" customHeight="1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87"/>
    </row>
    <row r="46" spans="1:12" ht="23.25" customHeight="1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  <c r="L46" s="87"/>
    </row>
    <row r="47" spans="1:12" ht="23.25" customHeight="1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  <c r="L47" s="87"/>
    </row>
    <row r="48" spans="1:12" ht="23.25" customHeight="1">
      <c r="A48" s="2"/>
      <c r="B48" s="142"/>
      <c r="C48" s="142"/>
      <c r="D48" s="142"/>
      <c r="E48" s="142"/>
      <c r="F48" s="142"/>
      <c r="G48" s="142"/>
      <c r="H48" s="142"/>
      <c r="I48" s="142"/>
      <c r="J48" s="142"/>
      <c r="K48" s="143"/>
      <c r="L48" s="87"/>
    </row>
    <row r="49" spans="1:12" ht="23.25" customHeight="1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  <c r="L49" s="87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73.5" customHeight="1" hidden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7</v>
      </c>
      <c r="C55" s="145"/>
      <c r="D55" s="69">
        <f>ROUND(B55*C55/данные!B32,данные!C32)</f>
        <v>0</v>
      </c>
      <c r="E55" s="145"/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0</v>
      </c>
      <c r="M55" s="8">
        <f>остаток!E4</f>
        <v>0</v>
      </c>
      <c r="N55" s="99"/>
      <c r="O55" s="98">
        <f aca="true" t="shared" si="1" ref="O55:O119">N55/1000</f>
        <v>0</v>
      </c>
      <c r="R55" s="114"/>
    </row>
    <row r="56" spans="1:18" ht="32.25" customHeight="1">
      <c r="A56" s="6" t="str">
        <f>приход!A7</f>
        <v>Птица</v>
      </c>
      <c r="B56" s="66">
        <f t="shared" si="0"/>
        <v>7</v>
      </c>
      <c r="C56" s="145"/>
      <c r="D56" s="69">
        <f>ROUND(B56*C56/данные!B33,данные!C33)</f>
        <v>0</v>
      </c>
      <c r="E56" s="145">
        <v>121</v>
      </c>
      <c r="F56" s="69">
        <f>ROUND(B56*E56/данные!B33,данные!C33)</f>
        <v>0.847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0.847</v>
      </c>
      <c r="L56" s="69">
        <f aca="true" t="shared" si="2" ref="L56:L119">C56++E56+G56+I56</f>
        <v>121</v>
      </c>
      <c r="M56" s="8">
        <f>остаток!E5</f>
        <v>-2.663</v>
      </c>
      <c r="N56" s="99"/>
      <c r="O56" s="98">
        <f t="shared" si="1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0"/>
        <v>7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>
      <c r="A58" s="6" t="str">
        <f>приход!A9</f>
        <v>Рыба</v>
      </c>
      <c r="B58" s="66">
        <f t="shared" si="0"/>
        <v>7</v>
      </c>
      <c r="C58" s="145"/>
      <c r="D58" s="69">
        <f>ROUND(B58*C58/данные!B35,данные!C35)</f>
        <v>0</v>
      </c>
      <c r="E58" s="145">
        <v>32</v>
      </c>
      <c r="F58" s="69">
        <f>ROUND(B58*E58/данные!B35,данные!C35)</f>
        <v>0.224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0.224</v>
      </c>
      <c r="L58" s="69">
        <f t="shared" si="2"/>
        <v>32</v>
      </c>
      <c r="M58" s="8">
        <f>остаток!E7</f>
        <v>-0.736</v>
      </c>
      <c r="N58" s="99"/>
      <c r="O58" s="98">
        <f t="shared" si="1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0"/>
        <v>7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7</v>
      </c>
      <c r="C60" s="145"/>
      <c r="D60" s="69">
        <f>ROUND(B60*C60/данные!B37,данные!C37)</f>
        <v>0</v>
      </c>
      <c r="E60" s="145">
        <v>4</v>
      </c>
      <c r="F60" s="69">
        <f>ROUND(B60*E60/данные!B37,данные!C37)</f>
        <v>0.028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0.028</v>
      </c>
      <c r="L60" s="69">
        <f t="shared" si="2"/>
        <v>4</v>
      </c>
      <c r="M60" s="8">
        <f>остаток!E9</f>
        <v>-0.087</v>
      </c>
      <c r="N60" s="99"/>
      <c r="O60" s="98">
        <f t="shared" si="1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0"/>
        <v>7</v>
      </c>
      <c r="C61" s="145"/>
      <c r="D61" s="69">
        <f>ROUND(B61*C61/данные!B38,данные!C38)</f>
        <v>0</v>
      </c>
      <c r="E61" s="145">
        <v>2.5</v>
      </c>
      <c r="F61" s="69">
        <f>ROUND(B61*E61/данные!B38,данные!C38)</f>
        <v>0.018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0.018</v>
      </c>
      <c r="L61" s="69">
        <f t="shared" si="2"/>
        <v>2.5</v>
      </c>
      <c r="M61" s="8">
        <f>остаток!E10</f>
        <v>-0.055999999999999994</v>
      </c>
      <c r="N61" s="99"/>
      <c r="O61" s="98">
        <f t="shared" si="1"/>
        <v>0</v>
      </c>
      <c r="R61" s="114"/>
    </row>
    <row r="62" spans="1:18" ht="32.25" customHeight="1" hidden="1">
      <c r="A62" s="6" t="str">
        <f>приход!A13</f>
        <v>Молоко свежее</v>
      </c>
      <c r="B62" s="66">
        <f t="shared" si="0"/>
        <v>7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0</v>
      </c>
      <c r="N62" s="99"/>
      <c r="O62" s="98">
        <f t="shared" si="1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0"/>
        <v>7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0"/>
        <v>7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>C64++E64+G64+I64</f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0"/>
        <v>7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>C65++E65+G65+I65</f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0"/>
        <v>7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0"/>
        <v>7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0"/>
        <v>7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0"/>
        <v>7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0"/>
        <v>7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>
      <c r="A71" s="6" t="str">
        <f>приход!A22</f>
        <v>мука пшеничная</v>
      </c>
      <c r="B71" s="66">
        <f t="shared" si="0"/>
        <v>7</v>
      </c>
      <c r="C71" s="145"/>
      <c r="D71" s="69">
        <f>ROUND(B71*C71/данные!B48,данные!C48)</f>
        <v>0</v>
      </c>
      <c r="E71" s="145">
        <v>1.9</v>
      </c>
      <c r="F71" s="69">
        <f>ROUND(B71*E71/данные!B48,данные!C48)</f>
        <v>0.013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0.013</v>
      </c>
      <c r="L71" s="69">
        <f t="shared" si="2"/>
        <v>1.9</v>
      </c>
      <c r="M71" s="8">
        <f>остаток!E20</f>
        <v>-0.042</v>
      </c>
      <c r="N71" s="99"/>
      <c r="O71" s="98">
        <f t="shared" si="1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0"/>
        <v>7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0"/>
        <v>7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>
      <c r="A74" s="6" t="str">
        <f>приход!A25</f>
        <v>крупа рисовая</v>
      </c>
      <c r="B74" s="66">
        <f t="shared" si="0"/>
        <v>7</v>
      </c>
      <c r="C74" s="145"/>
      <c r="D74" s="69">
        <f>ROUND(B74*C74/данные!B51,данные!C51)</f>
        <v>0</v>
      </c>
      <c r="E74" s="145">
        <v>5</v>
      </c>
      <c r="F74" s="69">
        <f>ROUND(B74*E74/данные!B51,данные!C51)</f>
        <v>0.035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0.035</v>
      </c>
      <c r="L74" s="69">
        <f t="shared" si="2"/>
        <v>5</v>
      </c>
      <c r="M74" s="8">
        <f>остаток!E23</f>
        <v>-0.11</v>
      </c>
      <c r="N74" s="99"/>
      <c r="O74" s="98">
        <f t="shared" si="1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0"/>
        <v>7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0"/>
        <v>7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0"/>
        <v>7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0"/>
        <v>7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 hidden="1">
      <c r="A79" s="6" t="str">
        <f>приход!A30</f>
        <v>крупа горох</v>
      </c>
      <c r="B79" s="66">
        <f t="shared" si="0"/>
        <v>7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 t="shared" si="2"/>
        <v>0</v>
      </c>
      <c r="M79" s="8">
        <f>остаток!E28</f>
        <v>0</v>
      </c>
      <c r="N79" s="99"/>
      <c r="O79" s="98">
        <f t="shared" si="1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0"/>
        <v>7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0"/>
        <v>7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0"/>
        <v>7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0"/>
        <v>7</v>
      </c>
      <c r="C83" s="145"/>
      <c r="D83" s="69">
        <f>ROUND(B83*C83/данные!B60,данные!C60)</f>
        <v>0</v>
      </c>
      <c r="E83" s="145">
        <v>128</v>
      </c>
      <c r="F83" s="69">
        <f>ROUND(B83*E83/данные!B60,данные!C60)</f>
        <v>0.896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0.896</v>
      </c>
      <c r="L83" s="69">
        <f t="shared" si="2"/>
        <v>128</v>
      </c>
      <c r="M83" s="8">
        <f>остаток!E32</f>
        <v>-2.944</v>
      </c>
      <c r="N83" s="99"/>
      <c r="O83" s="98">
        <f t="shared" si="1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0"/>
        <v>7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0"/>
        <v>7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0"/>
        <v>7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0"/>
        <v>7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0"/>
        <v>7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0"/>
        <v>7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0"/>
        <v>7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0"/>
        <v>7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0"/>
        <v>7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0"/>
        <v>7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 hidden="1">
      <c r="A94" s="6" t="str">
        <f>приход!A45</f>
        <v>кисель сухой</v>
      </c>
      <c r="B94" s="66">
        <f t="shared" si="0"/>
        <v>7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99"/>
      <c r="O94" s="98">
        <f t="shared" si="1"/>
        <v>0</v>
      </c>
      <c r="R94" s="114"/>
    </row>
    <row r="95" spans="1:18" ht="32.25" customHeight="1">
      <c r="A95" s="6" t="str">
        <f>приход!A46</f>
        <v>хлеб ржаной</v>
      </c>
      <c r="B95" s="66">
        <f t="shared" si="0"/>
        <v>7</v>
      </c>
      <c r="C95" s="145"/>
      <c r="D95" s="69">
        <f>ROUND(B95*C95/данные!B72,данные!C72)</f>
        <v>0</v>
      </c>
      <c r="E95" s="145">
        <v>35</v>
      </c>
      <c r="F95" s="69">
        <f>ROUND(B95*E95/данные!B72,данные!C72)</f>
        <v>0.245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0.245</v>
      </c>
      <c r="L95" s="69">
        <f t="shared" si="2"/>
        <v>35</v>
      </c>
      <c r="M95" s="8">
        <f>остаток!E44</f>
        <v>-0.805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7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0.245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0.245</v>
      </c>
      <c r="L96" s="69">
        <f t="shared" si="2"/>
        <v>35</v>
      </c>
      <c r="M96" s="8">
        <f>остаток!E45</f>
        <v>-0.805</v>
      </c>
      <c r="N96" s="99"/>
      <c r="O96" s="98">
        <f t="shared" si="1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0"/>
        <v>7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0"/>
        <v>7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0"/>
        <v>7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0"/>
        <v>7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7</v>
      </c>
      <c r="C101" s="145"/>
      <c r="D101" s="69">
        <f>ROUND(B101*C101/данные!B78,данные!C78)</f>
        <v>0</v>
      </c>
      <c r="E101" s="145">
        <v>310</v>
      </c>
      <c r="F101" s="69">
        <f>ROUND(B101*E101/данные!B78,данные!C78)</f>
        <v>2.17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2.17</v>
      </c>
      <c r="L101" s="69">
        <f t="shared" si="2"/>
        <v>310</v>
      </c>
      <c r="M101" s="8">
        <f>остаток!E50</f>
        <v>-6.82</v>
      </c>
      <c r="N101" s="99"/>
      <c r="O101" s="98">
        <f t="shared" si="1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0"/>
        <v>7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7</v>
      </c>
      <c r="C103" s="145"/>
      <c r="D103" s="69">
        <f>ROUND(B103*C103/данные!B80,данные!C80)</f>
        <v>0</v>
      </c>
      <c r="E103" s="145">
        <v>25</v>
      </c>
      <c r="F103" s="69">
        <f>ROUND(B103*E103/данные!B80,данные!C80)</f>
        <v>0.175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0.175</v>
      </c>
      <c r="L103" s="69">
        <f t="shared" si="2"/>
        <v>25</v>
      </c>
      <c r="M103" s="8">
        <f>остаток!E52</f>
        <v>-0.55</v>
      </c>
      <c r="N103" s="99"/>
      <c r="O103" s="98">
        <f t="shared" si="1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0"/>
        <v>7</v>
      </c>
      <c r="C104" s="145"/>
      <c r="D104" s="69">
        <f>ROUND(B104*C104/данные!B81,данные!C81)</f>
        <v>0</v>
      </c>
      <c r="E104" s="145">
        <v>40</v>
      </c>
      <c r="F104" s="69">
        <f>ROUND(B104*E104/данные!B81,данные!C81)</f>
        <v>0.28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0.28</v>
      </c>
      <c r="L104" s="69">
        <f t="shared" si="2"/>
        <v>40</v>
      </c>
      <c r="M104" s="8">
        <f>остаток!E53</f>
        <v>-0.87</v>
      </c>
      <c r="N104" s="99"/>
      <c r="O104" s="98">
        <f t="shared" si="1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0"/>
        <v>7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0"/>
        <v>7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>
      <c r="A107" s="6" t="str">
        <f>приход!A58</f>
        <v>кукуруза</v>
      </c>
      <c r="B107" s="66">
        <f t="shared" si="0"/>
        <v>7</v>
      </c>
      <c r="C107" s="145"/>
      <c r="D107" s="69">
        <f>ROUND(B107*C107/данные!B84,данные!C84)</f>
        <v>0</v>
      </c>
      <c r="E107" s="145">
        <v>98</v>
      </c>
      <c r="F107" s="69">
        <f>ROUND(B107*E107/данные!B84,данные!C84)</f>
        <v>0.686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0.686</v>
      </c>
      <c r="L107" s="69">
        <f t="shared" si="2"/>
        <v>98</v>
      </c>
      <c r="M107" s="8">
        <f>остаток!E56</f>
        <v>-2.0860000000000003</v>
      </c>
      <c r="N107" s="99"/>
      <c r="O107" s="98">
        <f t="shared" si="1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0"/>
        <v>7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0"/>
        <v>7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0"/>
        <v>7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0"/>
        <v>7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0"/>
        <v>7</v>
      </c>
      <c r="C112" s="145"/>
      <c r="D112" s="69">
        <f>ROUND(B112*C112/данные!B89,данные!C89)</f>
        <v>0</v>
      </c>
      <c r="E112" s="145">
        <v>4</v>
      </c>
      <c r="F112" s="69">
        <f>ROUND(B112*E112/данные!B89,данные!C89)</f>
        <v>0.028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0.028</v>
      </c>
      <c r="L112" s="69">
        <f t="shared" si="2"/>
        <v>4</v>
      </c>
      <c r="M112" s="8">
        <f>остаток!E61</f>
        <v>-0.088</v>
      </c>
      <c r="N112" s="99"/>
      <c r="O112" s="98">
        <f t="shared" si="1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0"/>
        <v>7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0"/>
        <v>7</v>
      </c>
      <c r="C114" s="145"/>
      <c r="D114" s="169">
        <f>ROUND(B114*C114/данные!B91,данные!C91)</f>
        <v>0</v>
      </c>
      <c r="E114" s="145"/>
      <c r="F114" s="169">
        <f>ROUND(B114*E114/данные!B91,данные!C91)</f>
        <v>0</v>
      </c>
      <c r="G114" s="145"/>
      <c r="H114" s="69">
        <f>ROUND(B114*G114/данные!B91,данные!C91)</f>
        <v>0</v>
      </c>
      <c r="I114" s="145"/>
      <c r="J114" s="69">
        <f>ROUND(B114*I114/данные!B91,данные!C91)</f>
        <v>0</v>
      </c>
      <c r="K114" s="170">
        <f>ROUND((D114+F114+H114+J114),данные!C91)+O114</f>
        <v>0</v>
      </c>
      <c r="L114" s="169">
        <f t="shared" si="2"/>
        <v>0</v>
      </c>
      <c r="M114" s="172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7</v>
      </c>
      <c r="C115" s="145"/>
      <c r="D115" s="69">
        <f>ROUND(B115*C115/данные!B92,данные!C92)</f>
        <v>0</v>
      </c>
      <c r="E115" s="145">
        <v>4</v>
      </c>
      <c r="F115" s="69">
        <f>ROUND(B115*E115/данные!B92,данные!C92)</f>
        <v>0.028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0.028</v>
      </c>
      <c r="L115" s="69">
        <f t="shared" si="2"/>
        <v>4</v>
      </c>
      <c r="M115" s="8">
        <f>остаток!E64</f>
        <v>-0.087</v>
      </c>
      <c r="N115" s="99"/>
      <c r="O115" s="98">
        <f t="shared" si="1"/>
        <v>0</v>
      </c>
      <c r="R115" s="114"/>
    </row>
    <row r="116" spans="1:18" ht="32.25" customHeight="1" hidden="1">
      <c r="A116" s="6" t="str">
        <f>приход!A67</f>
        <v>чай</v>
      </c>
      <c r="B116" s="66">
        <f t="shared" si="0"/>
        <v>7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99"/>
      <c r="O116" s="98">
        <f t="shared" si="1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0"/>
        <v>7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0"/>
        <v>7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7</v>
      </c>
      <c r="C119" s="145"/>
      <c r="D119" s="69">
        <f>ROUND(B119*C119/данные!B96,данные!C96)</f>
        <v>0</v>
      </c>
      <c r="E119" s="145">
        <v>10</v>
      </c>
      <c r="F119" s="69">
        <f>ROUND(B119*E119/данные!B96,данные!C96)</f>
        <v>0.07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0.07</v>
      </c>
      <c r="L119" s="69">
        <f t="shared" si="2"/>
        <v>10</v>
      </c>
      <c r="M119" s="8">
        <f>остаток!E68</f>
        <v>-0.23</v>
      </c>
      <c r="N119" s="99"/>
      <c r="O119" s="98">
        <f t="shared" si="1"/>
        <v>0</v>
      </c>
      <c r="R119" s="114"/>
    </row>
    <row r="120" spans="1:18" ht="32.25" customHeight="1" hidden="1">
      <c r="A120" s="6" t="str">
        <f>приход!A71</f>
        <v>лавровый лист</v>
      </c>
      <c r="B120" s="66">
        <f t="shared" si="3"/>
        <v>7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 aca="true" t="shared" si="4" ref="L120:L125">C120++E120+G120+I120</f>
        <v>0</v>
      </c>
      <c r="M120" s="8">
        <f>остаток!E69</f>
        <v>0</v>
      </c>
      <c r="N120" s="99"/>
      <c r="O120" s="98">
        <f aca="true" t="shared" si="5" ref="O120:O125">N120/1000</f>
        <v>0</v>
      </c>
      <c r="R120" s="114"/>
    </row>
    <row r="121" spans="1:18" ht="32.25" customHeight="1" hidden="1">
      <c r="A121" s="6" t="str">
        <f>приход!A72</f>
        <v>вафли</v>
      </c>
      <c r="B121" s="66">
        <f t="shared" si="3"/>
        <v>7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 t="shared" si="4"/>
        <v>0</v>
      </c>
      <c r="M121" s="8">
        <f>остаток!E70</f>
        <v>0</v>
      </c>
      <c r="N121" s="99"/>
      <c r="O121" s="98">
        <f t="shared" si="5"/>
        <v>0</v>
      </c>
      <c r="R121" s="114"/>
    </row>
    <row r="122" spans="1:18" ht="32.25" customHeight="1" hidden="1">
      <c r="A122" s="6" t="str">
        <f>приход!A73</f>
        <v>пряники</v>
      </c>
      <c r="B122" s="66">
        <f t="shared" si="3"/>
        <v>7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 t="shared" si="4"/>
        <v>0</v>
      </c>
      <c r="M122" s="8">
        <f>остаток!E71</f>
        <v>0</v>
      </c>
      <c r="N122" s="99"/>
      <c r="O122" s="98">
        <f t="shared" si="5"/>
        <v>0</v>
      </c>
      <c r="R122" s="114"/>
    </row>
    <row r="123" spans="1:18" ht="32.25" customHeight="1" hidden="1">
      <c r="A123" s="6" t="str">
        <f>приход!A74</f>
        <v>печенье</v>
      </c>
      <c r="B123" s="66">
        <f t="shared" si="3"/>
        <v>7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t="shared" si="4"/>
        <v>0</v>
      </c>
      <c r="M123" s="8">
        <f>остаток!E72</f>
        <v>0</v>
      </c>
      <c r="N123" s="99"/>
      <c r="O123" s="98">
        <f t="shared" si="5"/>
        <v>0</v>
      </c>
      <c r="R123" s="114"/>
    </row>
    <row r="124" spans="1:18" ht="32.25" customHeight="1" hidden="1">
      <c r="A124" s="6" t="str">
        <f>приход!A75</f>
        <v>шоколад 100 гр.</v>
      </c>
      <c r="B124" s="66">
        <f t="shared" si="3"/>
        <v>7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99"/>
      <c r="O124" s="98">
        <f t="shared" si="5"/>
        <v>0</v>
      </c>
      <c r="R124" s="114"/>
    </row>
    <row r="125" spans="1:18" ht="32.25" customHeight="1" hidden="1">
      <c r="A125" s="6" t="str">
        <f>приход!A76</f>
        <v>шоколад 50 гр.</v>
      </c>
      <c r="B125" s="66">
        <f t="shared" si="3"/>
        <v>7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99"/>
      <c r="O125" s="98">
        <f t="shared" si="5"/>
        <v>0</v>
      </c>
      <c r="R125" s="114"/>
    </row>
    <row r="126" spans="1:18" ht="32.25" customHeight="1" hidden="1">
      <c r="A126" s="6" t="str">
        <f>приход!A77</f>
        <v>шоколад 25 гр.</v>
      </c>
      <c r="B126" s="66">
        <f t="shared" si="3"/>
        <v>7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aca="true" t="shared" si="6" ref="L126:L139">C126++E126+G126+I126</f>
        <v>0</v>
      </c>
      <c r="M126" s="8">
        <f>остаток!E75</f>
        <v>0</v>
      </c>
      <c r="N126" s="99"/>
      <c r="O126" s="98">
        <f aca="true" t="shared" si="7" ref="O126:O139">N126/1000</f>
        <v>0</v>
      </c>
      <c r="R126" s="114"/>
    </row>
    <row r="127" spans="1:18" ht="32.25" customHeight="1" hidden="1">
      <c r="A127" s="6" t="str">
        <f>приход!A78</f>
        <v>конфеты шок.</v>
      </c>
      <c r="B127" s="66">
        <f t="shared" si="3"/>
        <v>7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6"/>
        <v>0</v>
      </c>
      <c r="M127" s="8">
        <f>остаток!E76</f>
        <v>0</v>
      </c>
      <c r="N127" s="99"/>
      <c r="O127" s="98">
        <f t="shared" si="7"/>
        <v>0</v>
      </c>
      <c r="R127" s="114"/>
    </row>
    <row r="128" spans="1:18" ht="32.25" customHeight="1" hidden="1">
      <c r="A128" s="6" t="str">
        <f>приход!A79</f>
        <v>зефир</v>
      </c>
      <c r="B128" s="66">
        <f t="shared" si="3"/>
        <v>7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6"/>
        <v>0</v>
      </c>
      <c r="M128" s="8">
        <f>остаток!E77</f>
        <v>0</v>
      </c>
      <c r="N128" s="99"/>
      <c r="O128" s="98">
        <f t="shared" si="7"/>
        <v>0</v>
      </c>
      <c r="R128" s="114"/>
    </row>
    <row r="129" spans="1:18" ht="32.25" customHeight="1" hidden="1">
      <c r="A129" s="6" t="str">
        <f>приход!A80</f>
        <v>джем, повидло</v>
      </c>
      <c r="B129" s="66">
        <f t="shared" si="3"/>
        <v>7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6"/>
        <v>0</v>
      </c>
      <c r="M129" s="8">
        <f>остаток!E78</f>
        <v>0</v>
      </c>
      <c r="N129" s="99"/>
      <c r="O129" s="98">
        <f t="shared" si="7"/>
        <v>0</v>
      </c>
      <c r="R129" s="114"/>
    </row>
    <row r="130" spans="1:18" ht="32.25" customHeight="1">
      <c r="A130" s="6">
        <f>приход!A81</f>
        <v>1</v>
      </c>
      <c r="B130" s="66">
        <f t="shared" si="3"/>
        <v>7</v>
      </c>
      <c r="C130" s="145"/>
      <c r="D130" s="69">
        <f>ROUND(B130*C130/данные!B115,данные!C115)</f>
        <v>0</v>
      </c>
      <c r="E130" s="145">
        <v>20</v>
      </c>
      <c r="F130" s="69">
        <f>ROUND(B130*E130/данные!B115,данные!C115)</f>
        <v>0.14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0.14</v>
      </c>
      <c r="L130" s="69">
        <f t="shared" si="6"/>
        <v>20</v>
      </c>
      <c r="M130" s="8">
        <f>остаток!E79</f>
        <v>-0.46</v>
      </c>
      <c r="N130" s="99"/>
      <c r="O130" s="98">
        <f t="shared" si="7"/>
        <v>0</v>
      </c>
      <c r="R130" s="114"/>
    </row>
    <row r="131" spans="1:18" ht="32.25" customHeight="1" hidden="1">
      <c r="A131" s="6">
        <f>приход!A82</f>
        <v>2</v>
      </c>
      <c r="B131" s="66">
        <f t="shared" si="3"/>
        <v>7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6"/>
        <v>0</v>
      </c>
      <c r="M131" s="8">
        <f>остаток!E80</f>
        <v>0</v>
      </c>
      <c r="N131" s="99"/>
      <c r="O131" s="98">
        <f t="shared" si="7"/>
        <v>0</v>
      </c>
      <c r="R131" s="114"/>
    </row>
    <row r="132" spans="1:18" ht="32.25" customHeight="1" hidden="1">
      <c r="A132" s="6">
        <f>приход!A83</f>
        <v>3</v>
      </c>
      <c r="B132" s="66">
        <f t="shared" si="3"/>
        <v>7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6"/>
        <v>0</v>
      </c>
      <c r="M132" s="8">
        <f>остаток!E81</f>
        <v>0</v>
      </c>
      <c r="N132" s="99"/>
      <c r="O132" s="98">
        <f t="shared" si="7"/>
        <v>0</v>
      </c>
      <c r="R132" s="114"/>
    </row>
    <row r="133" spans="1:18" ht="32.25" customHeight="1" hidden="1">
      <c r="A133" s="6">
        <f>приход!A84</f>
        <v>4</v>
      </c>
      <c r="B133" s="66">
        <f t="shared" si="3"/>
        <v>7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6"/>
        <v>0</v>
      </c>
      <c r="M133" s="8">
        <f>остаток!E82</f>
        <v>0</v>
      </c>
      <c r="N133" s="99"/>
      <c r="O133" s="98">
        <f t="shared" si="7"/>
        <v>0</v>
      </c>
      <c r="R133" s="114"/>
    </row>
    <row r="134" spans="1:18" ht="32.25" customHeight="1" hidden="1">
      <c r="A134" s="6">
        <f>приход!A85</f>
        <v>5</v>
      </c>
      <c r="B134" s="66">
        <f t="shared" si="3"/>
        <v>7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6"/>
        <v>0</v>
      </c>
      <c r="M134" s="8">
        <f>остаток!E83</f>
        <v>0</v>
      </c>
      <c r="N134" s="99"/>
      <c r="O134" s="98">
        <f t="shared" si="7"/>
        <v>0</v>
      </c>
      <c r="R134" s="114"/>
    </row>
    <row r="135" spans="1:18" ht="32.25" customHeight="1" hidden="1">
      <c r="A135" s="6">
        <f>приход!A86</f>
        <v>6</v>
      </c>
      <c r="B135" s="66">
        <f t="shared" si="3"/>
        <v>7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6"/>
        <v>0</v>
      </c>
      <c r="M135" s="8">
        <f>остаток!E84</f>
        <v>0</v>
      </c>
      <c r="N135" s="99"/>
      <c r="O135" s="98">
        <f t="shared" si="7"/>
        <v>0</v>
      </c>
      <c r="R135" s="114"/>
    </row>
    <row r="136" spans="1:18" ht="32.25" customHeight="1" hidden="1">
      <c r="A136" s="6">
        <f>приход!A87</f>
        <v>7</v>
      </c>
      <c r="B136" s="66">
        <f t="shared" si="3"/>
        <v>7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6"/>
        <v>0</v>
      </c>
      <c r="M136" s="8">
        <f>остаток!E85</f>
        <v>0</v>
      </c>
      <c r="N136" s="99"/>
      <c r="O136" s="98">
        <f t="shared" si="7"/>
        <v>0</v>
      </c>
      <c r="R136" s="114"/>
    </row>
    <row r="137" spans="1:18" ht="32.25" customHeight="1" hidden="1">
      <c r="A137" s="6">
        <f>приход!A88</f>
        <v>8</v>
      </c>
      <c r="B137" s="66">
        <f t="shared" si="3"/>
        <v>7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6"/>
        <v>0</v>
      </c>
      <c r="M137" s="8">
        <f>остаток!E86</f>
        <v>0</v>
      </c>
      <c r="N137" s="99"/>
      <c r="O137" s="98">
        <f t="shared" si="7"/>
        <v>0</v>
      </c>
      <c r="R137" s="114"/>
    </row>
    <row r="138" spans="1:18" ht="32.25" customHeight="1" hidden="1">
      <c r="A138" s="6">
        <f>приход!A89</f>
        <v>9</v>
      </c>
      <c r="B138" s="66">
        <f t="shared" si="3"/>
        <v>7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6"/>
        <v>0</v>
      </c>
      <c r="M138" s="8">
        <f>остаток!E87</f>
        <v>0</v>
      </c>
      <c r="N138" s="99"/>
      <c r="O138" s="98">
        <f t="shared" si="7"/>
        <v>0</v>
      </c>
      <c r="R138" s="114"/>
    </row>
    <row r="139" spans="1:18" ht="32.25" customHeight="1" hidden="1">
      <c r="A139" s="6">
        <f>приход!A90</f>
        <v>10</v>
      </c>
      <c r="B139" s="66">
        <f t="shared" si="3"/>
        <v>7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6"/>
        <v>0</v>
      </c>
      <c r="M139" s="8">
        <f>остаток!E88</f>
        <v>0</v>
      </c>
      <c r="N139" s="99"/>
      <c r="O139" s="98">
        <f t="shared" si="7"/>
        <v>0</v>
      </c>
      <c r="R139" s="114"/>
    </row>
    <row r="140" ht="23.25" customHeight="1">
      <c r="A140" s="115"/>
    </row>
    <row r="141" spans="1:12" ht="30.75" customHeight="1">
      <c r="A141" s="161" t="s">
        <v>207</v>
      </c>
      <c r="B141" s="116"/>
      <c r="C141" s="116"/>
      <c r="D141" s="116" t="s">
        <v>208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212</v>
      </c>
      <c r="B143" s="116"/>
      <c r="C143" s="116"/>
      <c r="D143" s="116" t="s">
        <v>218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219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 t="s">
        <v>186</v>
      </c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220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55" ht="23.25" hidden="1"/>
    <row r="156" ht="23.25" hidden="1"/>
    <row r="157" ht="23.25" hidden="1"/>
    <row r="158" ht="23.25" hidden="1"/>
    <row r="159" ht="23.25" hidden="1"/>
    <row r="160" ht="23.25" hidden="1"/>
    <row r="161" ht="23.25" hidden="1"/>
    <row r="162" ht="23.25" hidden="1"/>
    <row r="163" ht="23.25" hidden="1"/>
    <row r="164" ht="23.25" hidden="1"/>
    <row r="165" ht="23.25" hidden="1"/>
    <row r="166" ht="23.25" hidden="1"/>
    <row r="167" ht="23.25" hidden="1"/>
    <row r="168" ht="23.25" hidden="1"/>
    <row r="169" ht="23.25" hidden="1"/>
    <row r="170" ht="23.25" hidden="1"/>
    <row r="171" ht="23.25" hidden="1"/>
  </sheetData>
  <sheetProtection password="BF55" sheet="1" formatCells="0" formatColumns="0" formatRows="0" sort="0" autoFilter="0" pivotTables="0"/>
  <autoFilter ref="K52:L54"/>
  <mergeCells count="27">
    <mergeCell ref="M52:M54"/>
    <mergeCell ref="B146:G146"/>
    <mergeCell ref="B148:G148"/>
    <mergeCell ref="B150:G150"/>
    <mergeCell ref="A1:L1"/>
    <mergeCell ref="A4:J4"/>
    <mergeCell ref="B7:H7"/>
    <mergeCell ref="A51:L51"/>
    <mergeCell ref="A52:A54"/>
    <mergeCell ref="B52:B54"/>
    <mergeCell ref="H53:H54"/>
    <mergeCell ref="E52:F52"/>
    <mergeCell ref="G52:H52"/>
    <mergeCell ref="I52:J52"/>
    <mergeCell ref="K52:K54"/>
    <mergeCell ref="J53:J54"/>
    <mergeCell ref="I53:I54"/>
    <mergeCell ref="C52:D52"/>
    <mergeCell ref="L52:L54"/>
    <mergeCell ref="B142:G142"/>
    <mergeCell ref="B144:G144"/>
    <mergeCell ref="N52:N54"/>
    <mergeCell ref="C53:C54"/>
    <mergeCell ref="D53:D54"/>
    <mergeCell ref="E53:E54"/>
    <mergeCell ref="F53:F54"/>
    <mergeCell ref="G53:G54"/>
  </mergeCells>
  <conditionalFormatting sqref="D55:D139 F55:F139 H55:H139">
    <cfRule type="cellIs" priority="13" dxfId="104" operator="lessThan" stopIfTrue="1">
      <formula>0</formula>
    </cfRule>
  </conditionalFormatting>
  <conditionalFormatting sqref="M55:M139">
    <cfRule type="cellIs" priority="12" dxfId="103" operator="lessThan" stopIfTrue="1">
      <formula>0</formula>
    </cfRule>
  </conditionalFormatting>
  <conditionalFormatting sqref="D55:D139">
    <cfRule type="cellIs" priority="11" dxfId="100" operator="equal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H55:H139">
    <cfRule type="cellIs" priority="9" dxfId="100" operator="equal" stopIfTrue="1">
      <formula>0</formula>
    </cfRule>
  </conditionalFormatting>
  <conditionalFormatting sqref="J55:J139 L55:L139">
    <cfRule type="cellIs" priority="8" dxfId="104" operator="lessThan" stopIfTrue="1">
      <formula>0</formula>
    </cfRule>
  </conditionalFormatting>
  <conditionalFormatting sqref="J55:J139 L55:L139">
    <cfRule type="cellIs" priority="7" dxfId="100" operator="equal" stopIfTrue="1">
      <formula>0</formula>
    </cfRule>
  </conditionalFormatting>
  <conditionalFormatting sqref="K55:K139">
    <cfRule type="cellIs" priority="4" dxfId="100" operator="equal" stopIfTrue="1">
      <formula>0</formula>
    </cfRule>
  </conditionalFormatting>
  <conditionalFormatting sqref="K55:K139">
    <cfRule type="expression" priority="3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conditionalFormatting sqref="B55:B139">
    <cfRule type="expression" priority="1" dxfId="107" stopIfTrue="1">
      <formula>L55=0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42" r:id="rId2"/>
  <rowBreaks count="1" manualBreakCount="1">
    <brk id="82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tabColor rgb="FFFFC000"/>
    <pageSetUpPr fitToPage="1"/>
  </sheetPr>
  <dimension ref="A1:R150"/>
  <sheetViews>
    <sheetView view="pageBreakPreview" zoomScale="55" zoomScaleSheetLayoutView="55" zoomScalePageLayoutView="0" workbookViewId="0" topLeftCell="A22">
      <selection activeCell="L20" sqref="L20"/>
    </sheetView>
  </sheetViews>
  <sheetFormatPr defaultColWidth="9.140625" defaultRowHeight="15"/>
  <cols>
    <col min="1" max="1" width="60.281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00390625" style="7" customWidth="1"/>
    <col min="9" max="9" width="13.57421875" style="7" hidden="1" customWidth="1"/>
    <col min="10" max="10" width="18.140625" style="7" hidden="1" customWidth="1"/>
    <col min="11" max="11" width="17.421875" style="7" customWidth="1"/>
    <col min="12" max="12" width="13.7109375" style="7" customWidth="1"/>
    <col min="13" max="13" width="15.140625" style="7" bestFit="1" customWidth="1"/>
    <col min="14" max="15" width="15.57421875" style="7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30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201</v>
      </c>
      <c r="B3" s="158" t="s">
        <v>202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169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0</v>
      </c>
    </row>
    <row r="5" spans="10:12" ht="36">
      <c r="J5" s="21"/>
      <c r="K5" s="63"/>
      <c r="L5" s="174" t="s">
        <v>187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 hidden="1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 hidden="1">
      <c r="A9" s="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23.25" hidden="1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3.25" hidden="1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56"/>
    </row>
    <row r="12" spans="1:11" ht="23.25" hidden="1">
      <c r="A12" s="2"/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3.25" hidden="1">
      <c r="A13" s="2"/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23.25" hidden="1">
      <c r="A14" s="2"/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3.25" hidden="1">
      <c r="A15" s="2"/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23.25" hidden="1">
      <c r="A16" s="2"/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23.25" hidden="1">
      <c r="A17" s="2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3.25" hidden="1">
      <c r="A18" s="2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3.25">
      <c r="A19" s="2"/>
      <c r="B19" s="142" t="s">
        <v>203</v>
      </c>
      <c r="C19" s="142"/>
      <c r="D19" s="142"/>
      <c r="E19" s="142"/>
      <c r="F19" s="142"/>
      <c r="G19" s="142"/>
      <c r="H19" s="184" t="s">
        <v>204</v>
      </c>
      <c r="I19" s="142"/>
      <c r="J19" s="142"/>
      <c r="K19" s="143" t="s">
        <v>190</v>
      </c>
    </row>
    <row r="20" spans="1:11" ht="23.25">
      <c r="A20" s="2" t="s">
        <v>20</v>
      </c>
      <c r="B20" s="142" t="s">
        <v>199</v>
      </c>
      <c r="C20" s="142"/>
      <c r="D20" s="142"/>
      <c r="E20" s="142"/>
      <c r="F20" s="142"/>
      <c r="G20" s="142"/>
      <c r="H20" s="184" t="s">
        <v>200</v>
      </c>
      <c r="I20" s="142"/>
      <c r="J20" s="142"/>
      <c r="K20" s="143">
        <v>150</v>
      </c>
    </row>
    <row r="21" spans="1:11" ht="23.25">
      <c r="A21" s="2"/>
      <c r="B21" s="142" t="s">
        <v>191</v>
      </c>
      <c r="C21" s="142"/>
      <c r="D21" s="142"/>
      <c r="E21" s="142"/>
      <c r="F21" s="142"/>
      <c r="G21" s="142"/>
      <c r="H21" s="184" t="s">
        <v>192</v>
      </c>
      <c r="I21" s="142"/>
      <c r="J21" s="142"/>
      <c r="K21" s="143">
        <v>60</v>
      </c>
    </row>
    <row r="22" spans="1:11" ht="23.25">
      <c r="A22" s="2"/>
      <c r="B22" s="142" t="s">
        <v>180</v>
      </c>
      <c r="C22" s="142"/>
      <c r="D22" s="142"/>
      <c r="E22" s="142"/>
      <c r="F22" s="142"/>
      <c r="G22" s="142"/>
      <c r="H22" s="184"/>
      <c r="I22" s="142"/>
      <c r="J22" s="142"/>
      <c r="K22" s="143">
        <v>40</v>
      </c>
    </row>
    <row r="23" spans="1:11" ht="23.25">
      <c r="A23" s="2"/>
      <c r="B23" s="142" t="s">
        <v>181</v>
      </c>
      <c r="C23" s="142"/>
      <c r="D23" s="142"/>
      <c r="E23" s="142"/>
      <c r="F23" s="142"/>
      <c r="G23" s="142"/>
      <c r="H23" s="184" t="s">
        <v>195</v>
      </c>
      <c r="I23" s="142"/>
      <c r="J23" s="142"/>
      <c r="K23" s="143">
        <v>200</v>
      </c>
    </row>
    <row r="24" spans="1:11" ht="23.25" hidden="1">
      <c r="A24" s="2"/>
      <c r="B24" s="142" t="s">
        <v>182</v>
      </c>
      <c r="C24" s="142"/>
      <c r="D24" s="142"/>
      <c r="E24" s="142"/>
      <c r="F24" s="142"/>
      <c r="G24" s="142"/>
      <c r="H24" s="184" t="s">
        <v>196</v>
      </c>
      <c r="I24" s="142"/>
      <c r="J24" s="142"/>
      <c r="K24" s="143">
        <v>40</v>
      </c>
    </row>
    <row r="25" spans="1:11" ht="23.25" hidden="1">
      <c r="A25" s="2"/>
      <c r="B25" s="142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23.25" hidden="1">
      <c r="A26" s="2"/>
      <c r="B26" s="142"/>
      <c r="C26" s="142"/>
      <c r="D26" s="142"/>
      <c r="E26" s="142"/>
      <c r="F26" s="142"/>
      <c r="G26" s="142"/>
      <c r="H26" s="142"/>
      <c r="I26" s="142"/>
      <c r="J26" s="142"/>
      <c r="K26" s="143"/>
    </row>
    <row r="27" spans="1:11" ht="23.25" hidden="1">
      <c r="A27" s="2"/>
      <c r="B27" s="142"/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23.25" hidden="1">
      <c r="A28" s="68"/>
      <c r="B28" s="142"/>
      <c r="C28" s="142"/>
      <c r="D28" s="142"/>
      <c r="E28" s="142"/>
      <c r="F28" s="142"/>
      <c r="G28" s="142"/>
      <c r="H28" s="142"/>
      <c r="I28" s="142"/>
      <c r="J28" s="142"/>
      <c r="K28" s="143"/>
    </row>
    <row r="29" spans="1:11" ht="23.25" hidden="1">
      <c r="A29" s="68"/>
      <c r="B29" s="142"/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23.25" hidden="1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1" ht="23.25" hidden="1">
      <c r="A31" s="2" t="s">
        <v>23</v>
      </c>
      <c r="B31" s="142" t="s">
        <v>197</v>
      </c>
      <c r="C31" s="142"/>
      <c r="D31" s="142"/>
      <c r="E31" s="142"/>
      <c r="F31" s="142"/>
      <c r="G31" s="142"/>
      <c r="H31" s="184" t="s">
        <v>192</v>
      </c>
      <c r="I31" s="142"/>
      <c r="J31" s="142"/>
      <c r="K31" s="143">
        <v>130</v>
      </c>
    </row>
    <row r="32" spans="1:11" ht="23.25" hidden="1">
      <c r="A32" s="2"/>
      <c r="B32" s="142" t="s">
        <v>191</v>
      </c>
      <c r="C32" s="142"/>
      <c r="D32" s="142"/>
      <c r="E32" s="142"/>
      <c r="F32" s="142"/>
      <c r="G32" s="142"/>
      <c r="H32" s="184" t="s">
        <v>192</v>
      </c>
      <c r="I32" s="142"/>
      <c r="J32" s="142"/>
      <c r="K32" s="143">
        <v>80</v>
      </c>
    </row>
    <row r="33" spans="1:11" ht="23.25" hidden="1">
      <c r="A33" s="2"/>
      <c r="B33" s="142" t="s">
        <v>193</v>
      </c>
      <c r="C33" s="142"/>
      <c r="D33" s="142"/>
      <c r="E33" s="142"/>
      <c r="F33" s="142"/>
      <c r="G33" s="142"/>
      <c r="H33" s="184" t="s">
        <v>194</v>
      </c>
      <c r="I33" s="142"/>
      <c r="J33" s="142"/>
      <c r="K33" s="143">
        <v>30</v>
      </c>
    </row>
    <row r="34" spans="1:11" ht="23.25" hidden="1">
      <c r="A34" s="2"/>
      <c r="B34" s="142" t="s">
        <v>181</v>
      </c>
      <c r="C34" s="142"/>
      <c r="D34" s="142"/>
      <c r="E34" s="142"/>
      <c r="F34" s="142"/>
      <c r="G34" s="142"/>
      <c r="H34" s="184" t="s">
        <v>195</v>
      </c>
      <c r="I34" s="142"/>
      <c r="J34" s="142"/>
      <c r="K34" s="143">
        <v>200</v>
      </c>
    </row>
    <row r="35" spans="1:11" ht="23.25" hidden="1">
      <c r="A35" s="2"/>
      <c r="B35" s="142" t="s">
        <v>180</v>
      </c>
      <c r="C35" s="142"/>
      <c r="D35" s="142"/>
      <c r="E35" s="142"/>
      <c r="F35" s="142"/>
      <c r="G35" s="142"/>
      <c r="H35" s="184" t="s">
        <v>196</v>
      </c>
      <c r="I35" s="142"/>
      <c r="J35" s="142"/>
      <c r="K35" s="143">
        <v>40</v>
      </c>
    </row>
    <row r="36" spans="1:11" ht="23.25" hidden="1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 hidden="1">
      <c r="A48" s="2"/>
      <c r="B48" s="142"/>
      <c r="C48" s="142"/>
      <c r="D48" s="142"/>
      <c r="E48" s="142"/>
      <c r="F48" s="142"/>
      <c r="G48" s="142"/>
      <c r="H48" s="142"/>
      <c r="I48" s="142"/>
      <c r="J48" s="142"/>
      <c r="K48" s="143"/>
    </row>
    <row r="49" spans="1:11" ht="23.25" hidden="1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4" customHeight="1" hidden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32.25" customHeight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0</v>
      </c>
      <c r="C55" s="145"/>
      <c r="D55" s="69">
        <f>ROUND(B55*C55/данные!B32,данные!C32)</f>
        <v>0</v>
      </c>
      <c r="E55" s="145">
        <v>52</v>
      </c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52</v>
      </c>
      <c r="M55" s="8">
        <f>остаток!E4</f>
        <v>0</v>
      </c>
      <c r="N55" s="99"/>
      <c r="O55" s="98">
        <f aca="true" t="shared" si="1" ref="O55:O119">N55/1000</f>
        <v>0</v>
      </c>
      <c r="R55" s="114"/>
    </row>
    <row r="56" spans="1:18" ht="32.25" customHeight="1">
      <c r="A56" s="6" t="str">
        <f>приход!A7</f>
        <v>Птица</v>
      </c>
      <c r="B56" s="66">
        <f t="shared" si="0"/>
        <v>0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-2.663</v>
      </c>
      <c r="N56" s="99"/>
      <c r="O56" s="98">
        <f t="shared" si="1"/>
        <v>0</v>
      </c>
      <c r="R56" s="114"/>
    </row>
    <row r="57" spans="1:18" ht="32.25" customHeight="1">
      <c r="A57" s="6" t="str">
        <f>приход!A8</f>
        <v>Колбасные изделия</v>
      </c>
      <c r="B57" s="66">
        <f t="shared" si="0"/>
        <v>0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>
      <c r="A58" s="6" t="str">
        <f>приход!A9</f>
        <v>Рыба</v>
      </c>
      <c r="B58" s="66">
        <f t="shared" si="0"/>
        <v>0</v>
      </c>
      <c r="C58" s="145"/>
      <c r="D58" s="69">
        <f>ROUND(B58*C58/данные!B35,данные!C35)</f>
        <v>0</v>
      </c>
      <c r="E58" s="145">
        <v>50</v>
      </c>
      <c r="F58" s="69">
        <f>ROUND(B58*E58/данные!B35,данные!C35)</f>
        <v>0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</v>
      </c>
      <c r="L58" s="69">
        <f t="shared" si="2"/>
        <v>50</v>
      </c>
      <c r="M58" s="8">
        <f>остаток!E7</f>
        <v>-0.736</v>
      </c>
      <c r="N58" s="99"/>
      <c r="O58" s="98">
        <f t="shared" si="1"/>
        <v>0</v>
      </c>
      <c r="R58" s="114"/>
    </row>
    <row r="59" spans="1:18" ht="32.25" customHeight="1">
      <c r="A59" s="6" t="str">
        <f>приход!A10</f>
        <v>Сельдь</v>
      </c>
      <c r="B59" s="66">
        <f t="shared" si="0"/>
        <v>0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0</v>
      </c>
      <c r="C60" s="145"/>
      <c r="D60" s="69">
        <f>ROUND(B60*C60/данные!B37,данные!C37)</f>
        <v>0</v>
      </c>
      <c r="E60" s="145">
        <v>8</v>
      </c>
      <c r="F60" s="69">
        <f>ROUND(B60*E60/данные!B37,данные!C37)</f>
        <v>0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</v>
      </c>
      <c r="L60" s="69">
        <f t="shared" si="2"/>
        <v>8</v>
      </c>
      <c r="M60" s="8">
        <f>остаток!E9</f>
        <v>-0.087</v>
      </c>
      <c r="N60" s="99"/>
      <c r="O60" s="98">
        <f t="shared" si="1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0"/>
        <v>0</v>
      </c>
      <c r="C61" s="145"/>
      <c r="D61" s="69">
        <f>ROUND(B61*C61/данные!B38,данные!C38)</f>
        <v>0</v>
      </c>
      <c r="E61" s="145">
        <v>3</v>
      </c>
      <c r="F61" s="69">
        <f>ROUND(B61*E61/данные!B38,данные!C38)</f>
        <v>0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</v>
      </c>
      <c r="L61" s="69">
        <f t="shared" si="2"/>
        <v>3</v>
      </c>
      <c r="M61" s="8">
        <f>остаток!E10</f>
        <v>-0.055999999999999994</v>
      </c>
      <c r="N61" s="99"/>
      <c r="O61" s="98">
        <f t="shared" si="1"/>
        <v>0</v>
      </c>
      <c r="R61" s="114"/>
    </row>
    <row r="62" spans="1:18" ht="32.25" customHeight="1">
      <c r="A62" s="6" t="str">
        <f>приход!A13</f>
        <v>Молоко свежее</v>
      </c>
      <c r="B62" s="66">
        <f t="shared" si="0"/>
        <v>0</v>
      </c>
      <c r="C62" s="145"/>
      <c r="D62" s="69">
        <f>ROUND(B62*C62/данные!B39,данные!C39)</f>
        <v>0</v>
      </c>
      <c r="E62" s="145">
        <v>38</v>
      </c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38</v>
      </c>
      <c r="M62" s="8">
        <f>остаток!E11</f>
        <v>0</v>
      </c>
      <c r="N62" s="99"/>
      <c r="O62" s="98">
        <f t="shared" si="1"/>
        <v>0</v>
      </c>
      <c r="R62" s="114"/>
    </row>
    <row r="63" spans="1:18" ht="32.25" customHeight="1">
      <c r="A63" s="6" t="str">
        <f>приход!A14</f>
        <v>йогурт</v>
      </c>
      <c r="B63" s="66">
        <f t="shared" si="0"/>
        <v>0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0"/>
        <v>0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0"/>
        <v>0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0"/>
        <v>0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0"/>
        <v>0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>
      <c r="A68" s="6" t="str">
        <f>приход!A19</f>
        <v>Сыр</v>
      </c>
      <c r="B68" s="66">
        <f t="shared" si="0"/>
        <v>0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>
      <c r="A69" s="6" t="str">
        <f>приход!A20</f>
        <v>яйцо (шт.)</v>
      </c>
      <c r="B69" s="66">
        <f t="shared" si="0"/>
        <v>0</v>
      </c>
      <c r="C69" s="145"/>
      <c r="D69" s="69">
        <f>ROUND(B69*C69/данные!B46,данные!C46)</f>
        <v>0</v>
      </c>
      <c r="E69" s="145">
        <v>5</v>
      </c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5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>
      <c r="A70" s="6" t="str">
        <f>приход!A21</f>
        <v>дрожжи</v>
      </c>
      <c r="B70" s="66">
        <f t="shared" si="0"/>
        <v>0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>
      <c r="A71" s="6" t="str">
        <f>приход!A22</f>
        <v>мука пшеничная</v>
      </c>
      <c r="B71" s="66">
        <f t="shared" si="0"/>
        <v>0</v>
      </c>
      <c r="C71" s="145"/>
      <c r="D71" s="69">
        <f>ROUND(B71*C71/данные!B48,данные!C48)</f>
        <v>0</v>
      </c>
      <c r="E71" s="145">
        <v>2</v>
      </c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2</v>
      </c>
      <c r="M71" s="8">
        <f>остаток!E20</f>
        <v>-0.042</v>
      </c>
      <c r="N71" s="99"/>
      <c r="O71" s="98">
        <f t="shared" si="1"/>
        <v>0</v>
      </c>
      <c r="R71" s="114"/>
    </row>
    <row r="72" spans="1:18" ht="32.25" customHeight="1">
      <c r="A72" s="6" t="str">
        <f>приход!A23</f>
        <v>макаронные изделия</v>
      </c>
      <c r="B72" s="66">
        <f t="shared" si="0"/>
        <v>0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0"/>
        <v>0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>C73++E73+G73+I73</f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 hidden="1">
      <c r="A74" s="6" t="str">
        <f>приход!A25</f>
        <v>крупа рисовая</v>
      </c>
      <c r="B74" s="66">
        <f t="shared" si="0"/>
        <v>0</v>
      </c>
      <c r="C74" s="145"/>
      <c r="D74" s="69">
        <f>ROUND(B74*C74/данные!B51,данные!C51)</f>
        <v>0</v>
      </c>
      <c r="E74" s="145"/>
      <c r="F74" s="69">
        <f>ROUND(B74*E74/данные!B51,данные!C51)</f>
        <v>0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</v>
      </c>
      <c r="L74" s="69">
        <f>C74++E74+G74+I74</f>
        <v>0</v>
      </c>
      <c r="M74" s="8">
        <f>остаток!E23</f>
        <v>-0.11</v>
      </c>
      <c r="N74" s="99"/>
      <c r="O74" s="98">
        <f t="shared" si="1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0"/>
        <v>0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>C75++E75+G75+I75</f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0"/>
        <v>0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0"/>
        <v>0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0"/>
        <v>0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>C78++E78+G78+I78</f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 hidden="1">
      <c r="A79" s="6" t="str">
        <f>приход!A30</f>
        <v>крупа горох</v>
      </c>
      <c r="B79" s="66">
        <f t="shared" si="0"/>
        <v>0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>C79++E79+G79+I79</f>
        <v>0</v>
      </c>
      <c r="M79" s="8">
        <f>остаток!E28</f>
        <v>0</v>
      </c>
      <c r="N79" s="99"/>
      <c r="O79" s="98">
        <f t="shared" si="1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0"/>
        <v>0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>C80++E80+G80+I80</f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0"/>
        <v>0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0"/>
        <v>0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 hidden="1">
      <c r="A83" s="6" t="str">
        <f>приход!A34</f>
        <v>Яблоко</v>
      </c>
      <c r="B83" s="66">
        <f t="shared" si="0"/>
        <v>0</v>
      </c>
      <c r="C83" s="145"/>
      <c r="D83" s="69">
        <f>ROUND(B83*C83/данные!B60,данные!C60)</f>
        <v>0</v>
      </c>
      <c r="E83" s="145"/>
      <c r="F83" s="69">
        <f>ROUND(B83*E83/данные!B60,данные!C60)</f>
        <v>0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</v>
      </c>
      <c r="L83" s="69">
        <f t="shared" si="2"/>
        <v>0</v>
      </c>
      <c r="M83" s="8">
        <f>остаток!E32</f>
        <v>-2.944</v>
      </c>
      <c r="N83" s="99"/>
      <c r="O83" s="98">
        <f t="shared" si="1"/>
        <v>0</v>
      </c>
      <c r="R83" s="114"/>
    </row>
    <row r="84" spans="1:18" ht="32.25" customHeight="1">
      <c r="A84" s="6" t="str">
        <f>приход!A35</f>
        <v>груша</v>
      </c>
      <c r="B84" s="66">
        <f t="shared" si="0"/>
        <v>0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0"/>
        <v>0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>C85++E85+G85+I85</f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0"/>
        <v>0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0"/>
        <v>0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0"/>
        <v>0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>C88++E88+G88+I88</f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0"/>
        <v>0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0"/>
        <v>0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>
      <c r="A91" s="6" t="str">
        <f>приход!A42</f>
        <v>смесь из груш</v>
      </c>
      <c r="B91" s="66">
        <f t="shared" si="0"/>
        <v>0</v>
      </c>
      <c r="C91" s="145"/>
      <c r="D91" s="69">
        <f>ROUND(B91*C91/данные!B68,данные!C68)</f>
        <v>0</v>
      </c>
      <c r="E91" s="145">
        <v>5</v>
      </c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5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>
      <c r="A92" s="6" t="str">
        <f>приход!A43</f>
        <v>смесь из яблок</v>
      </c>
      <c r="B92" s="66">
        <f t="shared" si="0"/>
        <v>0</v>
      </c>
      <c r="C92" s="145"/>
      <c r="D92" s="69">
        <f>ROUND(B92*C92/данные!B69,данные!C69)</f>
        <v>0</v>
      </c>
      <c r="E92" s="145">
        <v>5</v>
      </c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5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0"/>
        <v>0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 hidden="1">
      <c r="A94" s="6" t="str">
        <f>приход!A45</f>
        <v>кисель сухой</v>
      </c>
      <c r="B94" s="66">
        <f t="shared" si="0"/>
        <v>0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99"/>
      <c r="O94" s="98">
        <f t="shared" si="1"/>
        <v>0</v>
      </c>
      <c r="R94" s="114"/>
    </row>
    <row r="95" spans="1:18" ht="32.25" customHeight="1" hidden="1">
      <c r="A95" s="6" t="str">
        <f>приход!A46</f>
        <v>хлеб ржаной</v>
      </c>
      <c r="B95" s="66">
        <f t="shared" si="0"/>
        <v>0</v>
      </c>
      <c r="C95" s="145"/>
      <c r="D95" s="69">
        <f>ROUND(B95*C95/данные!B72,данные!C72)</f>
        <v>0</v>
      </c>
      <c r="E95" s="145"/>
      <c r="F95" s="69">
        <f>ROUND(B95*E95/данные!B72,данные!C72)</f>
        <v>0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</v>
      </c>
      <c r="L95" s="69">
        <f t="shared" si="2"/>
        <v>0</v>
      </c>
      <c r="M95" s="8">
        <f>остаток!E44</f>
        <v>-0.805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0</v>
      </c>
      <c r="C96" s="145"/>
      <c r="D96" s="69">
        <f>ROUND(B96*C96/данные!B73,данные!C73)</f>
        <v>0</v>
      </c>
      <c r="E96" s="145">
        <v>40</v>
      </c>
      <c r="F96" s="69">
        <f>ROUND(B96*E96/данные!B73,данные!C73)</f>
        <v>0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</v>
      </c>
      <c r="L96" s="69">
        <f t="shared" si="2"/>
        <v>40</v>
      </c>
      <c r="M96" s="8">
        <f>остаток!E45</f>
        <v>-0.805</v>
      </c>
      <c r="N96" s="99"/>
      <c r="O96" s="98">
        <f t="shared" si="1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0"/>
        <v>0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0"/>
        <v>0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0"/>
        <v>0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0"/>
        <v>0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0</v>
      </c>
      <c r="C101" s="145"/>
      <c r="D101" s="69">
        <f>ROUND(B101*C101/данные!B78,данные!C78)</f>
        <v>0</v>
      </c>
      <c r="E101" s="145">
        <v>400</v>
      </c>
      <c r="F101" s="69">
        <f>ROUND(B101*E101/данные!B78,данные!C78)</f>
        <v>0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0</v>
      </c>
      <c r="L101" s="69">
        <f t="shared" si="2"/>
        <v>400</v>
      </c>
      <c r="M101" s="8">
        <f>остаток!E50</f>
        <v>-6.82</v>
      </c>
      <c r="N101" s="99"/>
      <c r="O101" s="98">
        <f t="shared" si="1"/>
        <v>0</v>
      </c>
      <c r="R101" s="114"/>
    </row>
    <row r="102" spans="1:18" ht="32.25" customHeight="1">
      <c r="A102" s="6" t="str">
        <f>приход!A53</f>
        <v>капуста свежая</v>
      </c>
      <c r="B102" s="66">
        <f t="shared" si="0"/>
        <v>0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0</v>
      </c>
      <c r="C103" s="145"/>
      <c r="D103" s="69">
        <f>ROUND(B103*C103/данные!B80,данные!C80)</f>
        <v>0</v>
      </c>
      <c r="E103" s="145">
        <v>25</v>
      </c>
      <c r="F103" s="69">
        <f>ROUND(B103*E103/данные!B80,данные!C80)</f>
        <v>0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</v>
      </c>
      <c r="L103" s="69">
        <f t="shared" si="2"/>
        <v>25</v>
      </c>
      <c r="M103" s="8">
        <f>остаток!E52</f>
        <v>-0.55</v>
      </c>
      <c r="N103" s="99"/>
      <c r="O103" s="98">
        <f t="shared" si="1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0"/>
        <v>0</v>
      </c>
      <c r="C104" s="145"/>
      <c r="D104" s="69">
        <f>ROUND(B104*C104/данные!B81,данные!C81)</f>
        <v>0</v>
      </c>
      <c r="E104" s="145">
        <v>19</v>
      </c>
      <c r="F104" s="69">
        <f>ROUND(B104*E104/данные!B81,данные!C81)</f>
        <v>0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</v>
      </c>
      <c r="L104" s="69">
        <f t="shared" si="2"/>
        <v>19</v>
      </c>
      <c r="M104" s="8">
        <f>остаток!E53</f>
        <v>-0.87</v>
      </c>
      <c r="N104" s="99"/>
      <c r="O104" s="98">
        <f t="shared" si="1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0"/>
        <v>0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0"/>
        <v>0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 hidden="1">
      <c r="A107" s="6" t="str">
        <f>приход!A58</f>
        <v>кукуруза</v>
      </c>
      <c r="B107" s="66">
        <f t="shared" si="0"/>
        <v>0</v>
      </c>
      <c r="C107" s="145"/>
      <c r="D107" s="69">
        <f>ROUND(B107*C107/данные!B84,данные!C84)</f>
        <v>0</v>
      </c>
      <c r="E107" s="145"/>
      <c r="F107" s="69">
        <f>ROUND(B107*E107/данные!B84,данные!C84)</f>
        <v>0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</v>
      </c>
      <c r="L107" s="69">
        <f t="shared" si="2"/>
        <v>0</v>
      </c>
      <c r="M107" s="8">
        <f>остаток!E56</f>
        <v>-2.0860000000000003</v>
      </c>
      <c r="N107" s="99"/>
      <c r="O107" s="98">
        <f t="shared" si="1"/>
        <v>0</v>
      </c>
      <c r="R107" s="114"/>
    </row>
    <row r="108" spans="1:18" ht="32.25" customHeight="1">
      <c r="A108" s="6" t="str">
        <f>приход!A59</f>
        <v>зеленый горошек</v>
      </c>
      <c r="B108" s="66">
        <f t="shared" si="0"/>
        <v>0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0"/>
        <v>0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0"/>
        <v>0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0"/>
        <v>0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 hidden="1">
      <c r="A112" s="6" t="str">
        <f>приход!A63</f>
        <v>томат паста</v>
      </c>
      <c r="B112" s="66">
        <f t="shared" si="0"/>
        <v>0</v>
      </c>
      <c r="C112" s="145"/>
      <c r="D112" s="69">
        <f>ROUND(B112*C112/данные!B89,данные!C89)</f>
        <v>0</v>
      </c>
      <c r="E112" s="145"/>
      <c r="F112" s="69">
        <f>ROUND(B112*E112/данные!B89,данные!C89)</f>
        <v>0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</v>
      </c>
      <c r="L112" s="69">
        <f t="shared" si="2"/>
        <v>0</v>
      </c>
      <c r="M112" s="8">
        <f>остаток!E61</f>
        <v>-0.088</v>
      </c>
      <c r="N112" s="99"/>
      <c r="O112" s="98">
        <f t="shared" si="1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0"/>
        <v>0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0"/>
        <v>0</v>
      </c>
      <c r="C114" s="145"/>
      <c r="D114" s="169">
        <f>ROUND(B114*C114/данные!B91,данные!C91)</f>
        <v>0</v>
      </c>
      <c r="E114" s="173">
        <v>0.05</v>
      </c>
      <c r="F114" s="169">
        <f>ROUND(B114*E114/данные!B91,данные!C91)</f>
        <v>0</v>
      </c>
      <c r="G114" s="145"/>
      <c r="H114" s="169">
        <f>ROUND(B114*G114/данные!B91,данные!C91)</f>
        <v>0</v>
      </c>
      <c r="I114" s="145"/>
      <c r="J114" s="69">
        <f>ROUND(B114*I114/данные!B91,данные!C91)</f>
        <v>0</v>
      </c>
      <c r="K114" s="170">
        <f>ROUND((D114+F114+H114+J114),данные!C91)+O114</f>
        <v>0</v>
      </c>
      <c r="L114" s="169">
        <f t="shared" si="2"/>
        <v>0.05</v>
      </c>
      <c r="M114" s="172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0</v>
      </c>
      <c r="C115" s="145"/>
      <c r="D115" s="69">
        <f>ROUND(B115*C115/данные!B92,данные!C92)</f>
        <v>0</v>
      </c>
      <c r="E115" s="145">
        <v>6</v>
      </c>
      <c r="F115" s="69">
        <f>ROUND(B115*E115/данные!B92,данные!C92)</f>
        <v>0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</v>
      </c>
      <c r="L115" s="69">
        <f t="shared" si="2"/>
        <v>6</v>
      </c>
      <c r="M115" s="8">
        <f>остаток!E64</f>
        <v>-0.087</v>
      </c>
      <c r="N115" s="99"/>
      <c r="O115" s="98">
        <f t="shared" si="1"/>
        <v>0</v>
      </c>
      <c r="R115" s="114"/>
    </row>
    <row r="116" spans="1:18" ht="32.25" customHeight="1" hidden="1">
      <c r="A116" s="6" t="str">
        <f>приход!A67</f>
        <v>чай</v>
      </c>
      <c r="B116" s="66">
        <f t="shared" si="0"/>
        <v>0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99"/>
      <c r="O116" s="98">
        <f t="shared" si="1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0"/>
        <v>0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0"/>
        <v>0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0</v>
      </c>
      <c r="C119" s="145"/>
      <c r="D119" s="69">
        <f>ROUND(B119*C119/данные!B96,данные!C96)</f>
        <v>0</v>
      </c>
      <c r="E119" s="145">
        <v>15</v>
      </c>
      <c r="F119" s="69">
        <f>ROUND(B119*E119/данные!B96,данные!C96)</f>
        <v>0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</v>
      </c>
      <c r="L119" s="69">
        <f t="shared" si="2"/>
        <v>15</v>
      </c>
      <c r="M119" s="8">
        <f>остаток!E68</f>
        <v>-0.23</v>
      </c>
      <c r="N119" s="99"/>
      <c r="O119" s="98">
        <f t="shared" si="1"/>
        <v>0</v>
      </c>
      <c r="R119" s="114"/>
    </row>
    <row r="120" spans="1:18" ht="32.25" customHeight="1" hidden="1">
      <c r="A120" s="6" t="str">
        <f>приход!A71</f>
        <v>лавровый лист</v>
      </c>
      <c r="B120" s="66">
        <f t="shared" si="3"/>
        <v>0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>C120++E120+G120+I120</f>
        <v>0</v>
      </c>
      <c r="M120" s="8">
        <f>остаток!E69</f>
        <v>0</v>
      </c>
      <c r="N120" s="99"/>
      <c r="O120" s="98">
        <f>N120/1000</f>
        <v>0</v>
      </c>
      <c r="R120" s="114"/>
    </row>
    <row r="121" spans="1:18" ht="32.25" customHeight="1" hidden="1">
      <c r="A121" s="6" t="str">
        <f>приход!A72</f>
        <v>вафли</v>
      </c>
      <c r="B121" s="66">
        <f t="shared" si="3"/>
        <v>0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>C121++E121+G121+I121</f>
        <v>0</v>
      </c>
      <c r="M121" s="8">
        <f>остаток!E70</f>
        <v>0</v>
      </c>
      <c r="N121" s="99"/>
      <c r="O121" s="98">
        <f>N121/1000</f>
        <v>0</v>
      </c>
      <c r="R121" s="114"/>
    </row>
    <row r="122" spans="1:18" ht="32.25" customHeight="1" hidden="1">
      <c r="A122" s="6" t="str">
        <f>приход!A73</f>
        <v>пряники</v>
      </c>
      <c r="B122" s="66">
        <f t="shared" si="3"/>
        <v>0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>C122++E122+G122+I122</f>
        <v>0</v>
      </c>
      <c r="M122" s="8">
        <f>остаток!E71</f>
        <v>0</v>
      </c>
      <c r="N122" s="99"/>
      <c r="O122" s="98">
        <f>N122/1000</f>
        <v>0</v>
      </c>
      <c r="R122" s="114"/>
    </row>
    <row r="123" spans="1:18" ht="32.25" customHeight="1" hidden="1">
      <c r="A123" s="6" t="str">
        <f>приход!A74</f>
        <v>печенье</v>
      </c>
      <c r="B123" s="66">
        <f t="shared" si="3"/>
        <v>0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aca="true" t="shared" si="4" ref="L123:L139">C123++E123+G123+I123</f>
        <v>0</v>
      </c>
      <c r="M123" s="8">
        <f>остаток!E72</f>
        <v>0</v>
      </c>
      <c r="N123" s="99"/>
      <c r="O123" s="98">
        <f aca="true" t="shared" si="5" ref="O123:O139">N123/1000</f>
        <v>0</v>
      </c>
      <c r="R123" s="114"/>
    </row>
    <row r="124" spans="1:18" ht="32.25" customHeight="1" hidden="1">
      <c r="A124" s="6" t="str">
        <f>приход!A75</f>
        <v>шоколад 100 гр.</v>
      </c>
      <c r="B124" s="66">
        <f t="shared" si="3"/>
        <v>0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99"/>
      <c r="O124" s="98">
        <f t="shared" si="5"/>
        <v>0</v>
      </c>
      <c r="R124" s="114"/>
    </row>
    <row r="125" spans="1:18" ht="32.25" customHeight="1" hidden="1">
      <c r="A125" s="6" t="str">
        <f>приход!A76</f>
        <v>шоколад 50 гр.</v>
      </c>
      <c r="B125" s="66">
        <f t="shared" si="3"/>
        <v>0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99"/>
      <c r="O125" s="98">
        <f t="shared" si="5"/>
        <v>0</v>
      </c>
      <c r="R125" s="114"/>
    </row>
    <row r="126" spans="1:18" ht="32.25" customHeight="1" hidden="1">
      <c r="A126" s="6" t="str">
        <f>приход!A77</f>
        <v>шоколад 25 гр.</v>
      </c>
      <c r="B126" s="66">
        <f t="shared" si="3"/>
        <v>0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99"/>
      <c r="O126" s="98">
        <f t="shared" si="5"/>
        <v>0</v>
      </c>
      <c r="R126" s="114"/>
    </row>
    <row r="127" spans="1:18" ht="32.25" customHeight="1" hidden="1">
      <c r="A127" s="6" t="str">
        <f>приход!A78</f>
        <v>конфеты шок.</v>
      </c>
      <c r="B127" s="66">
        <f t="shared" si="3"/>
        <v>0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4"/>
        <v>0</v>
      </c>
      <c r="M127" s="8">
        <f>остаток!E76</f>
        <v>0</v>
      </c>
      <c r="N127" s="99"/>
      <c r="O127" s="98">
        <f t="shared" si="5"/>
        <v>0</v>
      </c>
      <c r="R127" s="114"/>
    </row>
    <row r="128" spans="1:18" ht="32.25" customHeight="1" hidden="1">
      <c r="A128" s="6" t="str">
        <f>приход!A79</f>
        <v>зефир</v>
      </c>
      <c r="B128" s="66">
        <f t="shared" si="3"/>
        <v>0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4"/>
        <v>0</v>
      </c>
      <c r="M128" s="8">
        <f>остаток!E77</f>
        <v>0</v>
      </c>
      <c r="N128" s="99"/>
      <c r="O128" s="98">
        <f t="shared" si="5"/>
        <v>0</v>
      </c>
      <c r="R128" s="114"/>
    </row>
    <row r="129" spans="1:18" ht="32.25" customHeight="1" hidden="1">
      <c r="A129" s="6" t="str">
        <f>приход!A80</f>
        <v>джем, повидло</v>
      </c>
      <c r="B129" s="66">
        <f t="shared" si="3"/>
        <v>0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4"/>
        <v>0</v>
      </c>
      <c r="M129" s="8">
        <f>остаток!E78</f>
        <v>0</v>
      </c>
      <c r="N129" s="99"/>
      <c r="O129" s="98">
        <f t="shared" si="5"/>
        <v>0</v>
      </c>
      <c r="R129" s="114"/>
    </row>
    <row r="130" spans="1:18" ht="32.25" customHeight="1" hidden="1">
      <c r="A130" s="6">
        <f>приход!A81</f>
        <v>1</v>
      </c>
      <c r="B130" s="66">
        <f t="shared" si="3"/>
        <v>0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4"/>
        <v>0</v>
      </c>
      <c r="M130" s="8">
        <f>остаток!E79</f>
        <v>-0.46</v>
      </c>
      <c r="N130" s="99"/>
      <c r="O130" s="98">
        <f t="shared" si="5"/>
        <v>0</v>
      </c>
      <c r="R130" s="114"/>
    </row>
    <row r="131" spans="1:18" ht="32.25" customHeight="1" hidden="1">
      <c r="A131" s="6">
        <f>приход!A82</f>
        <v>2</v>
      </c>
      <c r="B131" s="66">
        <f t="shared" si="3"/>
        <v>0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4"/>
        <v>0</v>
      </c>
      <c r="M131" s="8">
        <f>остаток!E80</f>
        <v>0</v>
      </c>
      <c r="N131" s="99"/>
      <c r="O131" s="98">
        <f t="shared" si="5"/>
        <v>0</v>
      </c>
      <c r="R131" s="114"/>
    </row>
    <row r="132" spans="1:18" ht="32.25" customHeight="1" hidden="1">
      <c r="A132" s="6">
        <f>приход!A83</f>
        <v>3</v>
      </c>
      <c r="B132" s="66">
        <f t="shared" si="3"/>
        <v>0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4"/>
        <v>0</v>
      </c>
      <c r="M132" s="8">
        <f>остаток!E81</f>
        <v>0</v>
      </c>
      <c r="N132" s="99"/>
      <c r="O132" s="98">
        <f t="shared" si="5"/>
        <v>0</v>
      </c>
      <c r="R132" s="114"/>
    </row>
    <row r="133" spans="1:18" ht="32.25" customHeight="1" hidden="1">
      <c r="A133" s="6">
        <f>приход!A84</f>
        <v>4</v>
      </c>
      <c r="B133" s="66">
        <f t="shared" si="3"/>
        <v>0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4"/>
        <v>0</v>
      </c>
      <c r="M133" s="8">
        <f>остаток!E82</f>
        <v>0</v>
      </c>
      <c r="N133" s="99"/>
      <c r="O133" s="98">
        <f t="shared" si="5"/>
        <v>0</v>
      </c>
      <c r="R133" s="114"/>
    </row>
    <row r="134" spans="1:18" ht="32.25" customHeight="1" hidden="1">
      <c r="A134" s="6">
        <f>приход!A85</f>
        <v>5</v>
      </c>
      <c r="B134" s="66">
        <f t="shared" si="3"/>
        <v>0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4"/>
        <v>0</v>
      </c>
      <c r="M134" s="8">
        <f>остаток!E83</f>
        <v>0</v>
      </c>
      <c r="N134" s="99"/>
      <c r="O134" s="98">
        <f t="shared" si="5"/>
        <v>0</v>
      </c>
      <c r="R134" s="114"/>
    </row>
    <row r="135" spans="1:18" ht="32.25" customHeight="1" hidden="1">
      <c r="A135" s="6">
        <f>приход!A86</f>
        <v>6</v>
      </c>
      <c r="B135" s="66">
        <f t="shared" si="3"/>
        <v>0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4"/>
        <v>0</v>
      </c>
      <c r="M135" s="8">
        <f>остаток!E84</f>
        <v>0</v>
      </c>
      <c r="N135" s="99"/>
      <c r="O135" s="98">
        <f t="shared" si="5"/>
        <v>0</v>
      </c>
      <c r="R135" s="114"/>
    </row>
    <row r="136" spans="1:18" ht="32.25" customHeight="1" hidden="1">
      <c r="A136" s="6">
        <f>приход!A87</f>
        <v>7</v>
      </c>
      <c r="B136" s="66">
        <f t="shared" si="3"/>
        <v>0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4"/>
        <v>0</v>
      </c>
      <c r="M136" s="8">
        <f>остаток!E85</f>
        <v>0</v>
      </c>
      <c r="N136" s="99"/>
      <c r="O136" s="98">
        <f t="shared" si="5"/>
        <v>0</v>
      </c>
      <c r="R136" s="114"/>
    </row>
    <row r="137" spans="1:18" ht="32.25" customHeight="1" hidden="1">
      <c r="A137" s="6">
        <f>приход!A88</f>
        <v>8</v>
      </c>
      <c r="B137" s="66">
        <f t="shared" si="3"/>
        <v>0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4"/>
        <v>0</v>
      </c>
      <c r="M137" s="8">
        <f>остаток!E86</f>
        <v>0</v>
      </c>
      <c r="N137" s="99"/>
      <c r="O137" s="98">
        <f t="shared" si="5"/>
        <v>0</v>
      </c>
      <c r="R137" s="114"/>
    </row>
    <row r="138" spans="1:18" ht="32.25" customHeight="1" hidden="1">
      <c r="A138" s="6">
        <f>приход!A89</f>
        <v>9</v>
      </c>
      <c r="B138" s="66">
        <f t="shared" si="3"/>
        <v>0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4"/>
        <v>0</v>
      </c>
      <c r="M138" s="8">
        <f>остаток!E87</f>
        <v>0</v>
      </c>
      <c r="N138" s="99"/>
      <c r="O138" s="98">
        <f t="shared" si="5"/>
        <v>0</v>
      </c>
      <c r="R138" s="114"/>
    </row>
    <row r="139" spans="1:18" ht="32.25" customHeight="1" hidden="1">
      <c r="A139" s="6">
        <f>приход!A90</f>
        <v>10</v>
      </c>
      <c r="B139" s="66">
        <f t="shared" si="3"/>
        <v>0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4"/>
        <v>0</v>
      </c>
      <c r="M139" s="8">
        <f>остаток!E88</f>
        <v>0</v>
      </c>
      <c r="N139" s="99"/>
      <c r="O139" s="98">
        <f t="shared" si="5"/>
        <v>0</v>
      </c>
      <c r="R139" s="114"/>
    </row>
    <row r="140" ht="23.25">
      <c r="A140" s="115"/>
    </row>
    <row r="141" spans="1:12" ht="30.75" customHeight="1">
      <c r="A141" s="161" t="s">
        <v>171</v>
      </c>
      <c r="B141" s="116"/>
      <c r="C141" s="116"/>
      <c r="D141" s="116" t="s">
        <v>183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10</v>
      </c>
      <c r="B143" s="116"/>
      <c r="C143" s="116"/>
      <c r="D143" s="116" t="s">
        <v>184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185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>
      <c r="A147" s="160" t="s">
        <v>42</v>
      </c>
      <c r="B147" s="116"/>
      <c r="C147" s="116"/>
      <c r="D147" s="116" t="s">
        <v>186</v>
      </c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198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53" ht="23.25" hidden="1"/>
    <row r="154" ht="23.25" hidden="1"/>
    <row r="155" ht="23.25" hidden="1"/>
    <row r="156" ht="23.25" hidden="1"/>
    <row r="157" ht="23.25" hidden="1"/>
    <row r="158" ht="23.25" hidden="1"/>
    <row r="159" ht="23.25" hidden="1"/>
    <row r="160" ht="23.25" hidden="1"/>
    <row r="161" ht="23.25" hidden="1"/>
    <row r="162" ht="23.25" hidden="1"/>
    <row r="163" ht="23.25" hidden="1"/>
    <row r="164" ht="23.25" hidden="1"/>
    <row r="165" ht="23.25" hidden="1"/>
    <row r="166" ht="23.25" hidden="1"/>
    <row r="167" ht="23.25" hidden="1"/>
    <row r="168" ht="23.25" hidden="1"/>
    <row r="169" ht="23.25" hidden="1"/>
    <row r="170" ht="23.25" hidden="1"/>
    <row r="171" ht="23.25" hidden="1"/>
  </sheetData>
  <sheetProtection password="BF55" sheet="1" formatCells="0" formatColumns="0" formatRows="0" sort="0" autoFilter="0" pivotTables="0"/>
  <autoFilter ref="K52:L54"/>
  <mergeCells count="27">
    <mergeCell ref="A1:L1"/>
    <mergeCell ref="B142:G142"/>
    <mergeCell ref="B144:G144"/>
    <mergeCell ref="B146:G146"/>
    <mergeCell ref="B148:G148"/>
    <mergeCell ref="B150:G150"/>
    <mergeCell ref="A4:J4"/>
    <mergeCell ref="B7:H7"/>
    <mergeCell ref="A51:L51"/>
    <mergeCell ref="A52:A54"/>
    <mergeCell ref="B52:B54"/>
    <mergeCell ref="C52:D52"/>
    <mergeCell ref="E52:F52"/>
    <mergeCell ref="G52:H52"/>
    <mergeCell ref="I52:J52"/>
    <mergeCell ref="K52:K54"/>
    <mergeCell ref="H53:H54"/>
    <mergeCell ref="L52:L54"/>
    <mergeCell ref="M52:M54"/>
    <mergeCell ref="N52:N54"/>
    <mergeCell ref="C53:C54"/>
    <mergeCell ref="D53:D54"/>
    <mergeCell ref="E53:E54"/>
    <mergeCell ref="F53:F54"/>
    <mergeCell ref="G53:G54"/>
    <mergeCell ref="I53:I54"/>
    <mergeCell ref="J53:J54"/>
  </mergeCells>
  <conditionalFormatting sqref="H55:H139">
    <cfRule type="cellIs" priority="9" dxfId="100" operator="equal" stopIfTrue="1">
      <formula>0</formula>
    </cfRule>
  </conditionalFormatting>
  <conditionalFormatting sqref="D55:D139 F55:F139 H55:H139">
    <cfRule type="cellIs" priority="13" dxfId="104" operator="lessThan" stopIfTrue="1">
      <formula>0</formula>
    </cfRule>
  </conditionalFormatting>
  <conditionalFormatting sqref="M55:M139">
    <cfRule type="cellIs" priority="12" dxfId="103" operator="lessThan" stopIfTrue="1">
      <formula>0</formula>
    </cfRule>
  </conditionalFormatting>
  <conditionalFormatting sqref="D55:D139">
    <cfRule type="cellIs" priority="11" dxfId="100" operator="equal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J55:J139 L55:L139">
    <cfRule type="cellIs" priority="8" dxfId="104" operator="lessThan" stopIfTrue="1">
      <formula>0</formula>
    </cfRule>
  </conditionalFormatting>
  <conditionalFormatting sqref="J55:J139 L55:L139">
    <cfRule type="cellIs" priority="7" dxfId="100" operator="equal" stopIfTrue="1">
      <formula>0</formula>
    </cfRule>
  </conditionalFormatting>
  <conditionalFormatting sqref="K55:K139">
    <cfRule type="cellIs" priority="4" dxfId="100" operator="equal" stopIfTrue="1">
      <formula>0</formula>
    </cfRule>
  </conditionalFormatting>
  <conditionalFormatting sqref="K55:K139">
    <cfRule type="expression" priority="3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conditionalFormatting sqref="B55:B139">
    <cfRule type="expression" priority="1" dxfId="107" stopIfTrue="1">
      <formula>L55=0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180" verticalDpi="18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>
    <tabColor rgb="FFFFC000"/>
    <pageSetUpPr fitToPage="1"/>
  </sheetPr>
  <dimension ref="A1:R150"/>
  <sheetViews>
    <sheetView view="pageBreakPreview" zoomScale="70" zoomScaleSheetLayoutView="70" zoomScalePageLayoutView="0" workbookViewId="0" topLeftCell="A121">
      <selection activeCell="A112" sqref="A112"/>
    </sheetView>
  </sheetViews>
  <sheetFormatPr defaultColWidth="9.140625" defaultRowHeight="15"/>
  <cols>
    <col min="1" max="1" width="50.85156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20.00390625" style="7" customWidth="1"/>
    <col min="9" max="9" width="13.57421875" style="7" hidden="1" customWidth="1"/>
    <col min="10" max="10" width="18.140625" style="7" hidden="1" customWidth="1"/>
    <col min="11" max="11" width="17.421875" style="7" customWidth="1"/>
    <col min="12" max="12" width="13.7109375" style="7" customWidth="1"/>
    <col min="13" max="13" width="13.28125" style="7" bestFit="1" customWidth="1"/>
    <col min="14" max="15" width="15.57421875" style="7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30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>
        <f ca="1">TODAY()</f>
        <v>45390</v>
      </c>
      <c r="B3" s="158" t="s">
        <v>177</v>
      </c>
      <c r="C3" s="159"/>
      <c r="D3" s="158"/>
      <c r="E3" s="2"/>
      <c r="F3" s="2"/>
      <c r="G3" s="2"/>
      <c r="H3" s="2"/>
      <c r="I3" s="2"/>
      <c r="J3" s="2"/>
    </row>
    <row r="4" spans="1:12" ht="23.25">
      <c r="A4" s="211" t="s">
        <v>169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0</v>
      </c>
    </row>
    <row r="5" spans="10:12" ht="23.25">
      <c r="J5" s="21"/>
      <c r="K5" s="63"/>
      <c r="L5" s="141">
        <v>3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>
      <c r="A9" s="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23.25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3.25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56"/>
    </row>
    <row r="12" spans="1:11" ht="23.25">
      <c r="A12" s="2"/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3.25">
      <c r="A13" s="2"/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23.25">
      <c r="A14" s="2"/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3.25">
      <c r="A15" s="2"/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23.25">
      <c r="A16" s="2"/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23.25">
      <c r="A17" s="2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3.25">
      <c r="A18" s="2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3.25">
      <c r="A19" s="2"/>
      <c r="B19" s="142"/>
      <c r="C19" s="142"/>
      <c r="D19" s="142"/>
      <c r="E19" s="142"/>
      <c r="F19" s="142"/>
      <c r="G19" s="142"/>
      <c r="H19" s="142"/>
      <c r="I19" s="142"/>
      <c r="J19" s="142"/>
      <c r="K19" s="143"/>
    </row>
    <row r="20" spans="1:11" ht="23.25">
      <c r="A20" s="2" t="s">
        <v>20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3"/>
    </row>
    <row r="21" spans="1:11" ht="23.25">
      <c r="A21" s="2"/>
      <c r="B21" s="142"/>
      <c r="C21" s="142"/>
      <c r="D21" s="142"/>
      <c r="E21" s="142"/>
      <c r="F21" s="142"/>
      <c r="G21" s="142"/>
      <c r="H21" s="142"/>
      <c r="I21" s="142"/>
      <c r="J21" s="142"/>
      <c r="K21" s="143"/>
    </row>
    <row r="22" spans="1:11" ht="23.25">
      <c r="A22" s="2"/>
      <c r="B22" s="142"/>
      <c r="C22" s="142"/>
      <c r="D22" s="142"/>
      <c r="E22" s="142"/>
      <c r="F22" s="142"/>
      <c r="G22" s="142"/>
      <c r="H22" s="142"/>
      <c r="I22" s="142"/>
      <c r="J22" s="142"/>
      <c r="K22" s="143"/>
    </row>
    <row r="23" spans="1:11" ht="23.25">
      <c r="A23" s="2"/>
      <c r="B23" s="142"/>
      <c r="C23" s="142"/>
      <c r="D23" s="142"/>
      <c r="E23" s="142"/>
      <c r="F23" s="142"/>
      <c r="G23" s="142"/>
      <c r="H23" s="142"/>
      <c r="I23" s="142"/>
      <c r="J23" s="142"/>
      <c r="K23" s="143"/>
    </row>
    <row r="24" spans="1:11" ht="23.25">
      <c r="A24" s="2"/>
      <c r="B24" s="142"/>
      <c r="C24" s="142"/>
      <c r="D24" s="142"/>
      <c r="E24" s="142"/>
      <c r="F24" s="142"/>
      <c r="G24" s="142"/>
      <c r="H24" s="142"/>
      <c r="I24" s="142"/>
      <c r="J24" s="142"/>
      <c r="K24" s="143"/>
    </row>
    <row r="25" spans="1:11" ht="23.25">
      <c r="A25" s="2"/>
      <c r="B25" s="142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23.25">
      <c r="A26" s="2"/>
      <c r="B26" s="142"/>
      <c r="C26" s="142"/>
      <c r="D26" s="142"/>
      <c r="E26" s="142"/>
      <c r="F26" s="142"/>
      <c r="G26" s="142"/>
      <c r="H26" s="142"/>
      <c r="I26" s="142"/>
      <c r="J26" s="142"/>
      <c r="K26" s="143"/>
    </row>
    <row r="27" spans="1:11" ht="23.25">
      <c r="A27" s="2"/>
      <c r="B27" s="142"/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23.25">
      <c r="A28" s="68"/>
      <c r="B28" s="144"/>
      <c r="C28" s="144"/>
      <c r="D28" s="142"/>
      <c r="E28" s="142"/>
      <c r="F28" s="142"/>
      <c r="G28" s="142"/>
      <c r="H28" s="142"/>
      <c r="I28" s="142"/>
      <c r="J28" s="142"/>
      <c r="K28" s="143"/>
    </row>
    <row r="29" spans="1:11" ht="23.25">
      <c r="A29" s="68"/>
      <c r="B29" s="142"/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23.25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1" ht="23.25">
      <c r="A31" s="2" t="s">
        <v>23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3"/>
    </row>
    <row r="32" spans="1:11" ht="23.25">
      <c r="A32" s="2"/>
      <c r="B32" s="142"/>
      <c r="C32" s="142"/>
      <c r="D32" s="142"/>
      <c r="E32" s="142"/>
      <c r="F32" s="142"/>
      <c r="G32" s="142"/>
      <c r="H32" s="142"/>
      <c r="I32" s="142"/>
      <c r="J32" s="142"/>
      <c r="K32" s="143"/>
    </row>
    <row r="33" spans="1:11" ht="23.25">
      <c r="A33" s="2"/>
      <c r="B33" s="142"/>
      <c r="C33" s="142"/>
      <c r="D33" s="142"/>
      <c r="E33" s="142"/>
      <c r="F33" s="142"/>
      <c r="G33" s="142"/>
      <c r="H33" s="142"/>
      <c r="I33" s="142"/>
      <c r="J33" s="142"/>
      <c r="K33" s="143"/>
    </row>
    <row r="34" spans="1:11" ht="23.25">
      <c r="A34" s="2"/>
      <c r="B34" s="142"/>
      <c r="C34" s="142"/>
      <c r="D34" s="142"/>
      <c r="E34" s="142"/>
      <c r="F34" s="142"/>
      <c r="G34" s="142"/>
      <c r="H34" s="142"/>
      <c r="I34" s="142"/>
      <c r="J34" s="142"/>
      <c r="K34" s="143"/>
    </row>
    <row r="35" spans="1:11" ht="23.25">
      <c r="A35" s="2"/>
      <c r="B35" s="142"/>
      <c r="C35" s="142"/>
      <c r="D35" s="142"/>
      <c r="E35" s="142"/>
      <c r="F35" s="142"/>
      <c r="G35" s="142"/>
      <c r="H35" s="142"/>
      <c r="I35" s="142"/>
      <c r="J35" s="142"/>
      <c r="K35" s="143"/>
    </row>
    <row r="36" spans="1:11" ht="23.25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>
      <c r="A48" s="2"/>
      <c r="B48" s="142"/>
      <c r="C48" s="142"/>
      <c r="D48" s="142"/>
      <c r="E48" s="142"/>
      <c r="F48" s="142"/>
      <c r="G48" s="142"/>
      <c r="H48" s="142"/>
      <c r="I48" s="142"/>
      <c r="J48" s="142"/>
      <c r="K48" s="143"/>
    </row>
    <row r="49" spans="1:11" ht="23.25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77.25" customHeight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0</v>
      </c>
      <c r="C55" s="145"/>
      <c r="D55" s="69">
        <f>ROUND(B55*C55/данные!B32,данные!C32)</f>
        <v>0</v>
      </c>
      <c r="E55" s="145"/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0</v>
      </c>
      <c r="M55" s="8">
        <f>остаток!E4</f>
        <v>0</v>
      </c>
      <c r="N55" s="99"/>
      <c r="O55" s="98">
        <f aca="true" t="shared" si="1" ref="O55:O119">N55/1000</f>
        <v>0</v>
      </c>
      <c r="R55" s="114"/>
    </row>
    <row r="56" spans="1:18" ht="32.25" customHeight="1">
      <c r="A56" s="6" t="str">
        <f>приход!A7</f>
        <v>Птица</v>
      </c>
      <c r="B56" s="66">
        <f t="shared" si="0"/>
        <v>0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-2.663</v>
      </c>
      <c r="N56" s="99"/>
      <c r="O56" s="98">
        <f t="shared" si="1"/>
        <v>0</v>
      </c>
      <c r="R56" s="114"/>
    </row>
    <row r="57" spans="1:18" ht="32.25" customHeight="1">
      <c r="A57" s="6" t="str">
        <f>приход!A8</f>
        <v>Колбасные изделия</v>
      </c>
      <c r="B57" s="66">
        <f t="shared" si="0"/>
        <v>0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>
      <c r="A58" s="6" t="str">
        <f>приход!A9</f>
        <v>Рыба</v>
      </c>
      <c r="B58" s="66">
        <f t="shared" si="0"/>
        <v>0</v>
      </c>
      <c r="C58" s="145"/>
      <c r="D58" s="69">
        <f>ROUND(B58*C58/данные!B35,данные!C35)</f>
        <v>0</v>
      </c>
      <c r="E58" s="145"/>
      <c r="F58" s="69">
        <f>ROUND(B58*E58/данные!B35,данные!C35)</f>
        <v>0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</v>
      </c>
      <c r="L58" s="69">
        <f t="shared" si="2"/>
        <v>0</v>
      </c>
      <c r="M58" s="8">
        <f>остаток!E7</f>
        <v>-0.736</v>
      </c>
      <c r="N58" s="99"/>
      <c r="O58" s="98">
        <f t="shared" si="1"/>
        <v>0</v>
      </c>
      <c r="R58" s="114"/>
    </row>
    <row r="59" spans="1:18" ht="32.25" customHeight="1">
      <c r="A59" s="6" t="str">
        <f>приход!A10</f>
        <v>Сельдь</v>
      </c>
      <c r="B59" s="66">
        <f t="shared" si="0"/>
        <v>0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0</v>
      </c>
      <c r="C60" s="145"/>
      <c r="D60" s="69">
        <f>ROUND(B60*C60/данные!B37,данные!C37)</f>
        <v>0</v>
      </c>
      <c r="E60" s="145"/>
      <c r="F60" s="69">
        <f>ROUND(B60*E60/данные!B37,данные!C37)</f>
        <v>0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</v>
      </c>
      <c r="L60" s="69">
        <f t="shared" si="2"/>
        <v>0</v>
      </c>
      <c r="M60" s="8">
        <f>остаток!E9</f>
        <v>-0.087</v>
      </c>
      <c r="N60" s="99"/>
      <c r="O60" s="98">
        <f t="shared" si="1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0"/>
        <v>0</v>
      </c>
      <c r="C61" s="145"/>
      <c r="D61" s="69">
        <f>ROUND(B61*C61/данные!B38,данные!C38)</f>
        <v>0</v>
      </c>
      <c r="E61" s="145"/>
      <c r="F61" s="69">
        <f>ROUND(B61*E61/данные!B38,данные!C38)</f>
        <v>0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</v>
      </c>
      <c r="L61" s="69">
        <f t="shared" si="2"/>
        <v>0</v>
      </c>
      <c r="M61" s="8">
        <f>остаток!E10</f>
        <v>-0.055999999999999994</v>
      </c>
      <c r="N61" s="99"/>
      <c r="O61" s="98">
        <f t="shared" si="1"/>
        <v>0</v>
      </c>
      <c r="R61" s="114"/>
    </row>
    <row r="62" spans="1:18" ht="32.25" customHeight="1">
      <c r="A62" s="6" t="str">
        <f>приход!A13</f>
        <v>Молоко свежее</v>
      </c>
      <c r="B62" s="66">
        <f t="shared" si="0"/>
        <v>0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0</v>
      </c>
      <c r="N62" s="99"/>
      <c r="O62" s="98">
        <f t="shared" si="1"/>
        <v>0</v>
      </c>
      <c r="R62" s="114"/>
    </row>
    <row r="63" spans="1:18" ht="32.25" customHeight="1">
      <c r="A63" s="6" t="str">
        <f>приход!A14</f>
        <v>йогурт</v>
      </c>
      <c r="B63" s="66">
        <f t="shared" si="0"/>
        <v>0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>
      <c r="A64" s="6" t="str">
        <f>приход!A15</f>
        <v>Молоко сгущеное</v>
      </c>
      <c r="B64" s="66">
        <f t="shared" si="0"/>
        <v>0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>
      <c r="A65" s="6" t="str">
        <f>приход!A16</f>
        <v>Молоко сухое</v>
      </c>
      <c r="B65" s="66">
        <f t="shared" si="0"/>
        <v>0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>
      <c r="A66" s="6" t="str">
        <f>приход!A17</f>
        <v>сметана</v>
      </c>
      <c r="B66" s="66">
        <f t="shared" si="0"/>
        <v>0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>
      <c r="A67" s="6" t="str">
        <f>приход!A18</f>
        <v>Творог</v>
      </c>
      <c r="B67" s="66">
        <f t="shared" si="0"/>
        <v>0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>
      <c r="A68" s="6" t="str">
        <f>приход!A19</f>
        <v>Сыр</v>
      </c>
      <c r="B68" s="66">
        <f t="shared" si="0"/>
        <v>0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>
      <c r="A69" s="6" t="str">
        <f>приход!A20</f>
        <v>яйцо (шт.)</v>
      </c>
      <c r="B69" s="66">
        <f t="shared" si="0"/>
        <v>0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>
      <c r="A70" s="6" t="str">
        <f>приход!A21</f>
        <v>дрожжи</v>
      </c>
      <c r="B70" s="66">
        <f t="shared" si="0"/>
        <v>0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>
      <c r="A71" s="6" t="str">
        <f>приход!A22</f>
        <v>мука пшеничная</v>
      </c>
      <c r="B71" s="66">
        <f t="shared" si="0"/>
        <v>0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-0.042</v>
      </c>
      <c r="N71" s="99"/>
      <c r="O71" s="98">
        <f t="shared" si="1"/>
        <v>0</v>
      </c>
      <c r="R71" s="114"/>
    </row>
    <row r="72" spans="1:18" ht="32.25" customHeight="1">
      <c r="A72" s="6" t="str">
        <f>приход!A23</f>
        <v>макаронные изделия</v>
      </c>
      <c r="B72" s="66">
        <f t="shared" si="0"/>
        <v>0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>
      <c r="A73" s="6" t="str">
        <f>приход!A24</f>
        <v>крупа геркулес</v>
      </c>
      <c r="B73" s="66">
        <f t="shared" si="0"/>
        <v>0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>
      <c r="A74" s="6" t="str">
        <f>приход!A25</f>
        <v>крупа рисовая</v>
      </c>
      <c r="B74" s="66">
        <f t="shared" si="0"/>
        <v>0</v>
      </c>
      <c r="C74" s="145"/>
      <c r="D74" s="69">
        <f>ROUND(B74*C74/данные!B51,данные!C51)</f>
        <v>0</v>
      </c>
      <c r="E74" s="145"/>
      <c r="F74" s="69">
        <f>ROUND(B74*E74/данные!B51,данные!C51)</f>
        <v>0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</v>
      </c>
      <c r="L74" s="69">
        <f t="shared" si="2"/>
        <v>0</v>
      </c>
      <c r="M74" s="8">
        <f>остаток!E23</f>
        <v>-0.11</v>
      </c>
      <c r="N74" s="99"/>
      <c r="O74" s="98">
        <f t="shared" si="1"/>
        <v>0</v>
      </c>
      <c r="R74" s="114"/>
    </row>
    <row r="75" spans="1:18" ht="32.25" customHeight="1">
      <c r="A75" s="6" t="str">
        <f>приход!A26</f>
        <v>крупа манная</v>
      </c>
      <c r="B75" s="66">
        <f t="shared" si="0"/>
        <v>0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>
      <c r="A76" s="6" t="str">
        <f>приход!A27</f>
        <v>крупа гречневая</v>
      </c>
      <c r="B76" s="66">
        <f t="shared" si="0"/>
        <v>0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>
      <c r="A77" s="6" t="str">
        <f>приход!A28</f>
        <v>крупа пшенная</v>
      </c>
      <c r="B77" s="66">
        <f t="shared" si="0"/>
        <v>0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>
      <c r="A78" s="6" t="str">
        <f>приход!A29</f>
        <v>крупа пшеничная</v>
      </c>
      <c r="B78" s="66">
        <f t="shared" si="0"/>
        <v>0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>
      <c r="A79" s="6" t="str">
        <f>приход!A30</f>
        <v>крупа горох</v>
      </c>
      <c r="B79" s="66">
        <f t="shared" si="0"/>
        <v>0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 t="shared" si="2"/>
        <v>0</v>
      </c>
      <c r="M79" s="8">
        <f>остаток!E28</f>
        <v>0</v>
      </c>
      <c r="N79" s="99"/>
      <c r="O79" s="98">
        <f t="shared" si="1"/>
        <v>0</v>
      </c>
      <c r="R79" s="114"/>
    </row>
    <row r="80" spans="1:18" ht="32.25" customHeight="1">
      <c r="A80" s="6" t="str">
        <f>приход!A31</f>
        <v>крупа перловая</v>
      </c>
      <c r="B80" s="66">
        <f t="shared" si="0"/>
        <v>0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>
      <c r="A81" s="6" t="str">
        <f>приход!A32</f>
        <v>крупа ячневая</v>
      </c>
      <c r="B81" s="66">
        <f t="shared" si="0"/>
        <v>0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>
      <c r="A82" s="6" t="str">
        <f>приход!A33</f>
        <v>Апельсин</v>
      </c>
      <c r="B82" s="66">
        <f t="shared" si="0"/>
        <v>0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0"/>
        <v>0</v>
      </c>
      <c r="C83" s="145"/>
      <c r="D83" s="69">
        <f>ROUND(B83*C83/данные!B60,данные!C60)</f>
        <v>0</v>
      </c>
      <c r="E83" s="145"/>
      <c r="F83" s="69">
        <f>ROUND(B83*E83/данные!B60,данные!C60)</f>
        <v>0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</v>
      </c>
      <c r="L83" s="69">
        <f t="shared" si="2"/>
        <v>0</v>
      </c>
      <c r="M83" s="8">
        <f>остаток!E32</f>
        <v>-2.944</v>
      </c>
      <c r="N83" s="99"/>
      <c r="O83" s="98">
        <f t="shared" si="1"/>
        <v>0</v>
      </c>
      <c r="R83" s="114"/>
    </row>
    <row r="84" spans="1:18" ht="32.25" customHeight="1">
      <c r="A84" s="6" t="str">
        <f>приход!A35</f>
        <v>груша</v>
      </c>
      <c r="B84" s="66">
        <f t="shared" si="0"/>
        <v>0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>
      <c r="A85" s="6" t="str">
        <f>приход!A36</f>
        <v>Банан</v>
      </c>
      <c r="B85" s="66">
        <f t="shared" si="0"/>
        <v>0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>
      <c r="A86" s="6" t="str">
        <f>приход!A37</f>
        <v>Лимон</v>
      </c>
      <c r="B86" s="66">
        <f t="shared" si="0"/>
        <v>0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>
      <c r="A87" s="6" t="str">
        <f>приход!A38</f>
        <v>Мандарины</v>
      </c>
      <c r="B87" s="66">
        <f t="shared" si="0"/>
        <v>0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>
      <c r="A88" s="6" t="str">
        <f>приход!A39</f>
        <v>курага</v>
      </c>
      <c r="B88" s="66">
        <f t="shared" si="0"/>
        <v>0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>
      <c r="A89" s="6" t="str">
        <f>приход!A40</f>
        <v>изюм</v>
      </c>
      <c r="B89" s="66">
        <f t="shared" si="0"/>
        <v>0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>
      <c r="A90" s="6" t="str">
        <f>приход!A41</f>
        <v>фрукты сухие</v>
      </c>
      <c r="B90" s="66">
        <f t="shared" si="0"/>
        <v>0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>
      <c r="A91" s="6" t="str">
        <f>приход!A42</f>
        <v>смесь из груш</v>
      </c>
      <c r="B91" s="66">
        <f t="shared" si="0"/>
        <v>0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>
      <c r="A92" s="6" t="str">
        <f>приход!A43</f>
        <v>смесь из яблок</v>
      </c>
      <c r="B92" s="66">
        <f t="shared" si="0"/>
        <v>0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>
      <c r="A93" s="6" t="str">
        <f>приход!A44</f>
        <v>сок</v>
      </c>
      <c r="B93" s="66">
        <f t="shared" si="0"/>
        <v>0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>
      <c r="A94" s="6" t="str">
        <f>приход!A45</f>
        <v>кисель сухой</v>
      </c>
      <c r="B94" s="66">
        <f t="shared" si="0"/>
        <v>0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0</v>
      </c>
      <c r="N94" s="99"/>
      <c r="O94" s="98">
        <f t="shared" si="1"/>
        <v>0</v>
      </c>
      <c r="R94" s="114"/>
    </row>
    <row r="95" spans="1:18" ht="32.25" customHeight="1">
      <c r="A95" s="6" t="str">
        <f>приход!A46</f>
        <v>хлеб ржаной</v>
      </c>
      <c r="B95" s="66">
        <f t="shared" si="0"/>
        <v>0</v>
      </c>
      <c r="C95" s="145"/>
      <c r="D95" s="69">
        <f>ROUND(B95*C95/данные!B72,данные!C72)</f>
        <v>0</v>
      </c>
      <c r="E95" s="145"/>
      <c r="F95" s="69">
        <f>ROUND(B95*E95/данные!B72,данные!C72)</f>
        <v>0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</v>
      </c>
      <c r="L95" s="69">
        <f t="shared" si="2"/>
        <v>0</v>
      </c>
      <c r="M95" s="8">
        <f>остаток!E44</f>
        <v>-0.805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0</v>
      </c>
      <c r="C96" s="145"/>
      <c r="D96" s="69">
        <f>ROUND(B96*C96/данные!B73,данные!C73)</f>
        <v>0</v>
      </c>
      <c r="E96" s="145"/>
      <c r="F96" s="69">
        <f>ROUND(B96*E96/данные!B73,данные!C73)</f>
        <v>0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</v>
      </c>
      <c r="L96" s="69">
        <f t="shared" si="2"/>
        <v>0</v>
      </c>
      <c r="M96" s="8">
        <f>остаток!E45</f>
        <v>-0.805</v>
      </c>
      <c r="N96" s="99"/>
      <c r="O96" s="98">
        <f t="shared" si="1"/>
        <v>0</v>
      </c>
      <c r="R96" s="114"/>
    </row>
    <row r="97" spans="1:18" ht="32.25" customHeight="1">
      <c r="A97" s="6" t="str">
        <f>приход!A48</f>
        <v>батон</v>
      </c>
      <c r="B97" s="66">
        <f t="shared" si="0"/>
        <v>0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>
      <c r="A98" s="6" t="str">
        <f>приход!A49</f>
        <v>сухари панировачные</v>
      </c>
      <c r="B98" s="66">
        <f t="shared" si="0"/>
        <v>0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>
      <c r="A99" s="6" t="str">
        <f>приход!A50</f>
        <v>булочка</v>
      </c>
      <c r="B99" s="66">
        <f t="shared" si="0"/>
        <v>0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>
      <c r="A100" s="6" t="str">
        <f>приход!A51</f>
        <v>прочее х\б изделия</v>
      </c>
      <c r="B100" s="66">
        <f t="shared" si="0"/>
        <v>0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0</v>
      </c>
      <c r="C101" s="145"/>
      <c r="D101" s="69">
        <f>ROUND(B101*C101/данные!B78,данные!C78)</f>
        <v>0</v>
      </c>
      <c r="E101" s="145"/>
      <c r="F101" s="69">
        <f>ROUND(B101*E101/данные!B78,данные!C78)</f>
        <v>0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0</v>
      </c>
      <c r="L101" s="69">
        <f t="shared" si="2"/>
        <v>0</v>
      </c>
      <c r="M101" s="8">
        <f>остаток!E50</f>
        <v>-6.82</v>
      </c>
      <c r="N101" s="99"/>
      <c r="O101" s="98">
        <f t="shared" si="1"/>
        <v>0</v>
      </c>
      <c r="R101" s="114"/>
    </row>
    <row r="102" spans="1:18" ht="32.25" customHeight="1">
      <c r="A102" s="6" t="str">
        <f>приход!A53</f>
        <v>капуста свежая</v>
      </c>
      <c r="B102" s="66">
        <f t="shared" si="0"/>
        <v>0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0</v>
      </c>
      <c r="C103" s="145"/>
      <c r="D103" s="69">
        <f>ROUND(B103*C103/данные!B80,данные!C80)</f>
        <v>0</v>
      </c>
      <c r="E103" s="145"/>
      <c r="F103" s="69">
        <f>ROUND(B103*E103/данные!B80,данные!C80)</f>
        <v>0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</v>
      </c>
      <c r="L103" s="69">
        <f t="shared" si="2"/>
        <v>0</v>
      </c>
      <c r="M103" s="8">
        <f>остаток!E52</f>
        <v>-0.55</v>
      </c>
      <c r="N103" s="99"/>
      <c r="O103" s="98">
        <f t="shared" si="1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0"/>
        <v>0</v>
      </c>
      <c r="C104" s="145"/>
      <c r="D104" s="69">
        <f>ROUND(B104*C104/данные!B81,данные!C81)</f>
        <v>0</v>
      </c>
      <c r="E104" s="145"/>
      <c r="F104" s="69">
        <f>ROUND(B104*E104/данные!B81,данные!C81)</f>
        <v>0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</v>
      </c>
      <c r="L104" s="69">
        <f t="shared" si="2"/>
        <v>0</v>
      </c>
      <c r="M104" s="8">
        <f>остаток!E53</f>
        <v>-0.87</v>
      </c>
      <c r="N104" s="99"/>
      <c r="O104" s="98">
        <f t="shared" si="1"/>
        <v>0</v>
      </c>
      <c r="R104" s="114"/>
    </row>
    <row r="105" spans="1:18" ht="32.25" customHeight="1">
      <c r="A105" s="6" t="str">
        <f>приход!A56</f>
        <v>свекла</v>
      </c>
      <c r="B105" s="66">
        <f t="shared" si="0"/>
        <v>0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>
      <c r="A106" s="6" t="str">
        <f>приход!A57</f>
        <v>огурцы соленные</v>
      </c>
      <c r="B106" s="66">
        <f t="shared" si="0"/>
        <v>0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>
      <c r="A107" s="6" t="str">
        <f>приход!A58</f>
        <v>кукуруза</v>
      </c>
      <c r="B107" s="66">
        <f t="shared" si="0"/>
        <v>0</v>
      </c>
      <c r="C107" s="145"/>
      <c r="D107" s="69">
        <f>ROUND(B107*C107/данные!B84,данные!C84)</f>
        <v>0</v>
      </c>
      <c r="E107" s="145"/>
      <c r="F107" s="69">
        <f>ROUND(B107*E107/данные!B84,данные!C84)</f>
        <v>0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</v>
      </c>
      <c r="L107" s="69">
        <f t="shared" si="2"/>
        <v>0</v>
      </c>
      <c r="M107" s="8">
        <f>остаток!E56</f>
        <v>-2.0860000000000003</v>
      </c>
      <c r="N107" s="99"/>
      <c r="O107" s="98">
        <f t="shared" si="1"/>
        <v>0</v>
      </c>
      <c r="R107" s="114"/>
    </row>
    <row r="108" spans="1:18" ht="32.25" customHeight="1">
      <c r="A108" s="6" t="str">
        <f>приход!A59</f>
        <v>зеленый горошек</v>
      </c>
      <c r="B108" s="66">
        <f t="shared" si="0"/>
        <v>0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>
      <c r="A109" s="6" t="str">
        <f>приход!A60</f>
        <v>икра кобачковая</v>
      </c>
      <c r="B109" s="66">
        <f t="shared" si="0"/>
        <v>0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>
      <c r="A110" s="6" t="str">
        <f>приход!A61</f>
        <v>свежий помидор</v>
      </c>
      <c r="B110" s="66">
        <f t="shared" si="0"/>
        <v>0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>
      <c r="A111" s="6" t="str">
        <f>приход!A62</f>
        <v>свежий огурец</v>
      </c>
      <c r="B111" s="66">
        <f t="shared" si="0"/>
        <v>0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0"/>
        <v>0</v>
      </c>
      <c r="C112" s="145"/>
      <c r="D112" s="69">
        <f>ROUND(B112*C112/данные!B89,данные!C89)</f>
        <v>0</v>
      </c>
      <c r="E112" s="145"/>
      <c r="F112" s="69">
        <f>ROUND(B112*E112/данные!B89,данные!C89)</f>
        <v>0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</v>
      </c>
      <c r="L112" s="69">
        <f t="shared" si="2"/>
        <v>0</v>
      </c>
      <c r="M112" s="8">
        <f>остаток!E61</f>
        <v>-0.088</v>
      </c>
      <c r="N112" s="99"/>
      <c r="O112" s="98">
        <f t="shared" si="1"/>
        <v>0</v>
      </c>
      <c r="R112" s="114"/>
    </row>
    <row r="113" spans="1:18" ht="32.25" customHeight="1">
      <c r="A113" s="6" t="str">
        <f>приход!A64</f>
        <v>Золотой шар</v>
      </c>
      <c r="B113" s="66">
        <f t="shared" si="0"/>
        <v>0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>
      <c r="A114" s="6" t="str">
        <f>приход!A65</f>
        <v>аскорбиновая кислота</v>
      </c>
      <c r="B114" s="66">
        <f t="shared" si="0"/>
        <v>0</v>
      </c>
      <c r="C114" s="145"/>
      <c r="D114" s="169">
        <f>ROUND(B114*C114/данные!B91,данные!C91)</f>
        <v>0</v>
      </c>
      <c r="E114" s="145"/>
      <c r="F114" s="169">
        <f>ROUND(B114*E114/данные!B91,данные!C91)</f>
        <v>0</v>
      </c>
      <c r="G114" s="145"/>
      <c r="H114" s="169">
        <f>ROUND(B114*G114/данные!B91,данные!C91)</f>
        <v>0</v>
      </c>
      <c r="I114" s="145"/>
      <c r="J114" s="69">
        <f>ROUND(B114*I114/данные!B91,данные!C91)</f>
        <v>0</v>
      </c>
      <c r="K114" s="170">
        <f>ROUND((D114+F114+H114+J114),данные!C91)+O114</f>
        <v>0</v>
      </c>
      <c r="L114" s="169">
        <f t="shared" si="2"/>
        <v>0</v>
      </c>
      <c r="M114" s="172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0</v>
      </c>
      <c r="C115" s="145"/>
      <c r="D115" s="69">
        <f>ROUND(B115*C115/данные!B92,данные!C92)</f>
        <v>0</v>
      </c>
      <c r="E115" s="145"/>
      <c r="F115" s="69">
        <f>ROUND(B115*E115/данные!B92,данные!C92)</f>
        <v>0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</v>
      </c>
      <c r="L115" s="69">
        <f t="shared" si="2"/>
        <v>0</v>
      </c>
      <c r="M115" s="8">
        <f>остаток!E64</f>
        <v>-0.087</v>
      </c>
      <c r="N115" s="99"/>
      <c r="O115" s="98">
        <f t="shared" si="1"/>
        <v>0</v>
      </c>
      <c r="R115" s="114"/>
    </row>
    <row r="116" spans="1:18" ht="32.25" customHeight="1">
      <c r="A116" s="6" t="str">
        <f>приход!A67</f>
        <v>чай</v>
      </c>
      <c r="B116" s="66">
        <f t="shared" si="0"/>
        <v>0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99"/>
      <c r="O116" s="98">
        <f t="shared" si="1"/>
        <v>0</v>
      </c>
      <c r="R116" s="114"/>
    </row>
    <row r="117" spans="1:18" ht="32.25" customHeight="1">
      <c r="A117" s="6" t="str">
        <f>приход!A68</f>
        <v>какао</v>
      </c>
      <c r="B117" s="66">
        <f t="shared" si="0"/>
        <v>0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>
      <c r="A118" s="6" t="str">
        <f>приход!A69</f>
        <v>кофейный напиток</v>
      </c>
      <c r="B118" s="66">
        <f t="shared" si="0"/>
        <v>0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0</v>
      </c>
      <c r="C119" s="145"/>
      <c r="D119" s="69">
        <f>ROUND(B119*C119/данные!B96,данные!C96)</f>
        <v>0</v>
      </c>
      <c r="E119" s="145"/>
      <c r="F119" s="69">
        <f>ROUND(B119*E119/данные!B96,данные!C96)</f>
        <v>0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</v>
      </c>
      <c r="L119" s="69">
        <f t="shared" si="2"/>
        <v>0</v>
      </c>
      <c r="M119" s="8">
        <f>остаток!E68</f>
        <v>-0.23</v>
      </c>
      <c r="N119" s="99"/>
      <c r="O119" s="98">
        <f t="shared" si="1"/>
        <v>0</v>
      </c>
      <c r="R119" s="114"/>
    </row>
    <row r="120" spans="1:18" ht="32.25" customHeight="1">
      <c r="A120" s="6" t="str">
        <f>приход!A71</f>
        <v>лавровый лист</v>
      </c>
      <c r="B120" s="66">
        <f t="shared" si="3"/>
        <v>0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>C120++E120+G120+I120</f>
        <v>0</v>
      </c>
      <c r="M120" s="8">
        <f>остаток!E69</f>
        <v>0</v>
      </c>
      <c r="N120" s="99"/>
      <c r="O120" s="98">
        <f>N120/1000</f>
        <v>0</v>
      </c>
      <c r="R120" s="114"/>
    </row>
    <row r="121" spans="1:18" ht="32.25" customHeight="1">
      <c r="A121" s="6" t="str">
        <f>приход!A72</f>
        <v>вафли</v>
      </c>
      <c r="B121" s="66">
        <f t="shared" si="3"/>
        <v>0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>C121++E121+G121+I121</f>
        <v>0</v>
      </c>
      <c r="M121" s="8">
        <f>остаток!E70</f>
        <v>0</v>
      </c>
      <c r="N121" s="99"/>
      <c r="O121" s="98">
        <f>N121/1000</f>
        <v>0</v>
      </c>
      <c r="R121" s="114"/>
    </row>
    <row r="122" spans="1:18" ht="32.25" customHeight="1">
      <c r="A122" s="6" t="str">
        <f>приход!A73</f>
        <v>пряники</v>
      </c>
      <c r="B122" s="66">
        <f t="shared" si="3"/>
        <v>0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>C122++E122+G122+I122</f>
        <v>0</v>
      </c>
      <c r="M122" s="8">
        <f>остаток!E71</f>
        <v>0</v>
      </c>
      <c r="N122" s="99"/>
      <c r="O122" s="98">
        <f>N122/1000</f>
        <v>0</v>
      </c>
      <c r="R122" s="114"/>
    </row>
    <row r="123" spans="1:18" ht="32.25" customHeight="1">
      <c r="A123" s="6" t="str">
        <f>приход!A74</f>
        <v>печенье</v>
      </c>
      <c r="B123" s="66">
        <f t="shared" si="3"/>
        <v>0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>C123++E123+G123+I123</f>
        <v>0</v>
      </c>
      <c r="M123" s="8">
        <f>остаток!E72</f>
        <v>0</v>
      </c>
      <c r="N123" s="99"/>
      <c r="O123" s="98">
        <f>N123/1000</f>
        <v>0</v>
      </c>
      <c r="R123" s="114"/>
    </row>
    <row r="124" spans="1:18" ht="32.25" customHeight="1">
      <c r="A124" s="6" t="str">
        <f>приход!A75</f>
        <v>шоколад 100 гр.</v>
      </c>
      <c r="B124" s="66">
        <f t="shared" si="3"/>
        <v>0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>C124++E124+G124+I124</f>
        <v>0</v>
      </c>
      <c r="M124" s="8">
        <f>остаток!E73</f>
        <v>0</v>
      </c>
      <c r="N124" s="99"/>
      <c r="O124" s="98">
        <f>N124/1000</f>
        <v>0</v>
      </c>
      <c r="R124" s="114"/>
    </row>
    <row r="125" spans="1:18" ht="32.25" customHeight="1">
      <c r="A125" s="6" t="str">
        <f>приход!A76</f>
        <v>шоколад 50 гр.</v>
      </c>
      <c r="B125" s="66">
        <f t="shared" si="3"/>
        <v>0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aca="true" t="shared" si="4" ref="L125:L139">C125++E125+G125+I125</f>
        <v>0</v>
      </c>
      <c r="M125" s="8">
        <f>остаток!E74</f>
        <v>0</v>
      </c>
      <c r="N125" s="99"/>
      <c r="O125" s="98">
        <f aca="true" t="shared" si="5" ref="O125:O139">N125/1000</f>
        <v>0</v>
      </c>
      <c r="R125" s="114"/>
    </row>
    <row r="126" spans="1:18" ht="32.25" customHeight="1">
      <c r="A126" s="6" t="str">
        <f>приход!A77</f>
        <v>шоколад 25 гр.</v>
      </c>
      <c r="B126" s="66">
        <f t="shared" si="3"/>
        <v>0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99"/>
      <c r="O126" s="98">
        <f t="shared" si="5"/>
        <v>0</v>
      </c>
      <c r="R126" s="114"/>
    </row>
    <row r="127" spans="1:18" ht="32.25" customHeight="1">
      <c r="A127" s="6" t="str">
        <f>приход!A78</f>
        <v>конфеты шок.</v>
      </c>
      <c r="B127" s="66">
        <f t="shared" si="3"/>
        <v>0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4"/>
        <v>0</v>
      </c>
      <c r="M127" s="8">
        <f>остаток!E76</f>
        <v>0</v>
      </c>
      <c r="N127" s="99"/>
      <c r="O127" s="98">
        <f t="shared" si="5"/>
        <v>0</v>
      </c>
      <c r="R127" s="114"/>
    </row>
    <row r="128" spans="1:18" ht="32.25" customHeight="1">
      <c r="A128" s="6" t="str">
        <f>приход!A79</f>
        <v>зефир</v>
      </c>
      <c r="B128" s="66">
        <f t="shared" si="3"/>
        <v>0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4"/>
        <v>0</v>
      </c>
      <c r="M128" s="8">
        <f>остаток!E77</f>
        <v>0</v>
      </c>
      <c r="N128" s="99"/>
      <c r="O128" s="98">
        <f t="shared" si="5"/>
        <v>0</v>
      </c>
      <c r="R128" s="114"/>
    </row>
    <row r="129" spans="1:18" ht="32.25" customHeight="1">
      <c r="A129" s="6" t="str">
        <f>приход!A80</f>
        <v>джем, повидло</v>
      </c>
      <c r="B129" s="66">
        <f t="shared" si="3"/>
        <v>0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4"/>
        <v>0</v>
      </c>
      <c r="M129" s="8">
        <f>остаток!E78</f>
        <v>0</v>
      </c>
      <c r="N129" s="99"/>
      <c r="O129" s="98">
        <f t="shared" si="5"/>
        <v>0</v>
      </c>
      <c r="R129" s="114"/>
    </row>
    <row r="130" spans="1:18" ht="32.25" customHeight="1">
      <c r="A130" s="6">
        <f>приход!A81</f>
        <v>1</v>
      </c>
      <c r="B130" s="66">
        <f t="shared" si="3"/>
        <v>0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4"/>
        <v>0</v>
      </c>
      <c r="M130" s="8">
        <f>остаток!E79</f>
        <v>-0.46</v>
      </c>
      <c r="N130" s="99"/>
      <c r="O130" s="98">
        <f t="shared" si="5"/>
        <v>0</v>
      </c>
      <c r="R130" s="114"/>
    </row>
    <row r="131" spans="1:18" ht="32.25" customHeight="1">
      <c r="A131" s="6">
        <f>приход!A82</f>
        <v>2</v>
      </c>
      <c r="B131" s="66">
        <f t="shared" si="3"/>
        <v>0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4"/>
        <v>0</v>
      </c>
      <c r="M131" s="8">
        <f>остаток!E80</f>
        <v>0</v>
      </c>
      <c r="N131" s="99"/>
      <c r="O131" s="98">
        <f t="shared" si="5"/>
        <v>0</v>
      </c>
      <c r="R131" s="114"/>
    </row>
    <row r="132" spans="1:18" ht="32.25" customHeight="1">
      <c r="A132" s="6">
        <f>приход!A83</f>
        <v>3</v>
      </c>
      <c r="B132" s="66">
        <f t="shared" si="3"/>
        <v>0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4"/>
        <v>0</v>
      </c>
      <c r="M132" s="8">
        <f>остаток!E81</f>
        <v>0</v>
      </c>
      <c r="N132" s="99"/>
      <c r="O132" s="98">
        <f t="shared" si="5"/>
        <v>0</v>
      </c>
      <c r="R132" s="114"/>
    </row>
    <row r="133" spans="1:18" ht="32.25" customHeight="1">
      <c r="A133" s="6">
        <f>приход!A84</f>
        <v>4</v>
      </c>
      <c r="B133" s="66">
        <f t="shared" si="3"/>
        <v>0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4"/>
        <v>0</v>
      </c>
      <c r="M133" s="8">
        <f>остаток!E82</f>
        <v>0</v>
      </c>
      <c r="N133" s="99"/>
      <c r="O133" s="98">
        <f t="shared" si="5"/>
        <v>0</v>
      </c>
      <c r="R133" s="114"/>
    </row>
    <row r="134" spans="1:18" ht="32.25" customHeight="1">
      <c r="A134" s="6">
        <f>приход!A85</f>
        <v>5</v>
      </c>
      <c r="B134" s="66">
        <f t="shared" si="3"/>
        <v>0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4"/>
        <v>0</v>
      </c>
      <c r="M134" s="8">
        <f>остаток!E83</f>
        <v>0</v>
      </c>
      <c r="N134" s="99"/>
      <c r="O134" s="98">
        <f t="shared" si="5"/>
        <v>0</v>
      </c>
      <c r="R134" s="114"/>
    </row>
    <row r="135" spans="1:18" ht="32.25" customHeight="1">
      <c r="A135" s="6">
        <f>приход!A86</f>
        <v>6</v>
      </c>
      <c r="B135" s="66">
        <f t="shared" si="3"/>
        <v>0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4"/>
        <v>0</v>
      </c>
      <c r="M135" s="8">
        <f>остаток!E84</f>
        <v>0</v>
      </c>
      <c r="N135" s="99"/>
      <c r="O135" s="98">
        <f t="shared" si="5"/>
        <v>0</v>
      </c>
      <c r="R135" s="114"/>
    </row>
    <row r="136" spans="1:18" ht="32.25" customHeight="1">
      <c r="A136" s="6">
        <f>приход!A87</f>
        <v>7</v>
      </c>
      <c r="B136" s="66">
        <f t="shared" si="3"/>
        <v>0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4"/>
        <v>0</v>
      </c>
      <c r="M136" s="8">
        <f>остаток!E85</f>
        <v>0</v>
      </c>
      <c r="N136" s="99"/>
      <c r="O136" s="98">
        <f t="shared" si="5"/>
        <v>0</v>
      </c>
      <c r="R136" s="114"/>
    </row>
    <row r="137" spans="1:18" ht="32.25" customHeight="1">
      <c r="A137" s="6">
        <f>приход!A88</f>
        <v>8</v>
      </c>
      <c r="B137" s="66">
        <f t="shared" si="3"/>
        <v>0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4"/>
        <v>0</v>
      </c>
      <c r="M137" s="8">
        <f>остаток!E86</f>
        <v>0</v>
      </c>
      <c r="N137" s="99"/>
      <c r="O137" s="98">
        <f t="shared" si="5"/>
        <v>0</v>
      </c>
      <c r="R137" s="114"/>
    </row>
    <row r="138" spans="1:18" ht="32.25" customHeight="1">
      <c r="A138" s="6">
        <f>приход!A89</f>
        <v>9</v>
      </c>
      <c r="B138" s="66">
        <f t="shared" si="3"/>
        <v>0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4"/>
        <v>0</v>
      </c>
      <c r="M138" s="8">
        <f>остаток!E87</f>
        <v>0</v>
      </c>
      <c r="N138" s="99"/>
      <c r="O138" s="98">
        <f t="shared" si="5"/>
        <v>0</v>
      </c>
      <c r="R138" s="114"/>
    </row>
    <row r="139" spans="1:18" ht="32.25" customHeight="1">
      <c r="A139" s="6">
        <f>приход!A90</f>
        <v>10</v>
      </c>
      <c r="B139" s="66">
        <f t="shared" si="3"/>
        <v>0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4"/>
        <v>0</v>
      </c>
      <c r="M139" s="8">
        <f>остаток!E88</f>
        <v>0</v>
      </c>
      <c r="N139" s="99"/>
      <c r="O139" s="98">
        <f t="shared" si="5"/>
        <v>0</v>
      </c>
      <c r="R139" s="114"/>
    </row>
    <row r="140" ht="23.25">
      <c r="A140" s="115"/>
    </row>
    <row r="141" spans="1:12" ht="30.75" customHeight="1">
      <c r="A141" s="161" t="s">
        <v>171</v>
      </c>
      <c r="B141" s="116"/>
      <c r="C141" s="116"/>
      <c r="D141" s="116"/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10</v>
      </c>
      <c r="B143" s="116"/>
      <c r="C143" s="116"/>
      <c r="D143" s="116"/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/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>
      <c r="A147" s="160" t="s">
        <v>42</v>
      </c>
      <c r="B147" s="116"/>
      <c r="C147" s="116"/>
      <c r="D147" s="116"/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/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62" ht="23.25" hidden="1"/>
    <row r="163" ht="23.25" hidden="1"/>
    <row r="164" ht="23.25" hidden="1"/>
    <row r="165" ht="23.25" hidden="1"/>
    <row r="166" ht="23.25" hidden="1"/>
    <row r="167" ht="23.25" hidden="1"/>
    <row r="168" ht="23.25" hidden="1"/>
    <row r="169" ht="23.25" hidden="1"/>
    <row r="170" ht="23.25" hidden="1"/>
    <row r="171" ht="23.25" hidden="1"/>
    <row r="172" ht="23.25" hidden="1"/>
    <row r="173" ht="23.25" hidden="1"/>
    <row r="174" ht="23.25" hidden="1"/>
    <row r="175" ht="23.25" hidden="1"/>
    <row r="176" ht="23.25" hidden="1"/>
    <row r="177" ht="23.25" hidden="1"/>
    <row r="178" ht="23.25" hidden="1"/>
    <row r="179" ht="23.25" hidden="1"/>
    <row r="180" ht="23.25" hidden="1"/>
    <row r="181" ht="23.25" hidden="1"/>
  </sheetData>
  <sheetProtection password="BF55" sheet="1" formatCells="0" formatColumns="0" formatRows="0" autoFilter="0" pivotTables="0"/>
  <autoFilter ref="K52:L54"/>
  <mergeCells count="27">
    <mergeCell ref="B52:B54"/>
    <mergeCell ref="L52:L54"/>
    <mergeCell ref="B144:G144"/>
    <mergeCell ref="B146:G146"/>
    <mergeCell ref="B148:G148"/>
    <mergeCell ref="B150:G150"/>
    <mergeCell ref="K52:K54"/>
    <mergeCell ref="B142:G142"/>
    <mergeCell ref="A1:L1"/>
    <mergeCell ref="A4:J4"/>
    <mergeCell ref="B7:H7"/>
    <mergeCell ref="A51:L51"/>
    <mergeCell ref="A52:A54"/>
    <mergeCell ref="H53:H54"/>
    <mergeCell ref="C52:D52"/>
    <mergeCell ref="E52:F52"/>
    <mergeCell ref="G52:H52"/>
    <mergeCell ref="I52:J52"/>
    <mergeCell ref="M52:M54"/>
    <mergeCell ref="N52:N54"/>
    <mergeCell ref="C53:C54"/>
    <mergeCell ref="D53:D54"/>
    <mergeCell ref="E53:E54"/>
    <mergeCell ref="F53:F54"/>
    <mergeCell ref="G53:G54"/>
    <mergeCell ref="I53:I54"/>
    <mergeCell ref="J53:J54"/>
  </mergeCells>
  <conditionalFormatting sqref="D55:D139">
    <cfRule type="cellIs" priority="11" dxfId="100" operator="equal" stopIfTrue="1">
      <formula>0</formula>
    </cfRule>
  </conditionalFormatting>
  <conditionalFormatting sqref="H55:H139">
    <cfRule type="cellIs" priority="9" dxfId="100" operator="equal" stopIfTrue="1">
      <formula>0</formula>
    </cfRule>
  </conditionalFormatting>
  <conditionalFormatting sqref="J55:J139 L55:L139">
    <cfRule type="cellIs" priority="8" dxfId="104" operator="lessThan" stopIfTrue="1">
      <formula>0</formula>
    </cfRule>
  </conditionalFormatting>
  <conditionalFormatting sqref="J55:J139 L55:L139">
    <cfRule type="cellIs" priority="7" dxfId="100" operator="equal" stopIfTrue="1">
      <formula>0</formula>
    </cfRule>
  </conditionalFormatting>
  <conditionalFormatting sqref="B55:B139">
    <cfRule type="expression" priority="1" dxfId="107" stopIfTrue="1">
      <formula>L55=0</formula>
    </cfRule>
  </conditionalFormatting>
  <conditionalFormatting sqref="D55:D139 F55:F139 H55:H139">
    <cfRule type="cellIs" priority="13" dxfId="104" operator="lessThan" stopIfTrue="1">
      <formula>0</formula>
    </cfRule>
  </conditionalFormatting>
  <conditionalFormatting sqref="M55:M139">
    <cfRule type="cellIs" priority="12" dxfId="103" operator="lessThan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K55:K139">
    <cfRule type="cellIs" priority="4" dxfId="100" operator="equal" stopIfTrue="1">
      <formula>0</formula>
    </cfRule>
  </conditionalFormatting>
  <conditionalFormatting sqref="K55:K139">
    <cfRule type="expression" priority="3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180" verticalDpi="180" orientation="portrait" paperSize="9" scale="28" r:id="rId2"/>
  <rowBreaks count="1" manualBreakCount="1">
    <brk id="66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rgb="FF92D050"/>
    <pageSetUpPr fitToPage="1"/>
  </sheetPr>
  <dimension ref="A1:R116"/>
  <sheetViews>
    <sheetView view="pageBreakPreview" zoomScale="55" zoomScaleSheetLayoutView="55" zoomScalePageLayoutView="0" workbookViewId="0" topLeftCell="A4">
      <selection activeCell="K66" sqref="K66"/>
    </sheetView>
  </sheetViews>
  <sheetFormatPr defaultColWidth="9.140625" defaultRowHeight="15"/>
  <cols>
    <col min="1" max="1" width="60.00390625" style="7" customWidth="1"/>
    <col min="2" max="2" width="17.28125" style="7" customWidth="1"/>
    <col min="3" max="3" width="12.421875" style="7" hidden="1" customWidth="1"/>
    <col min="4" max="4" width="15.7109375" style="7" hidden="1" customWidth="1"/>
    <col min="5" max="5" width="12.00390625" style="7" hidden="1" customWidth="1"/>
    <col min="6" max="7" width="15.8515625" style="7" hidden="1" customWidth="1"/>
    <col min="8" max="8" width="15.00390625" style="7" hidden="1" customWidth="1"/>
    <col min="9" max="9" width="13.57421875" style="7" hidden="1" customWidth="1"/>
    <col min="10" max="10" width="17.140625" style="7" hidden="1" customWidth="1"/>
    <col min="11" max="14" width="17.140625" style="7" customWidth="1"/>
    <col min="15" max="15" width="17.140625" style="7" hidden="1" customWidth="1"/>
    <col min="16" max="16" width="13.28125" style="7" customWidth="1"/>
    <col min="17" max="17" width="17.8515625" style="7" customWidth="1"/>
    <col min="18" max="18" width="11.421875" style="7" customWidth="1"/>
    <col min="19" max="16384" width="9.140625" style="7" customWidth="1"/>
  </cols>
  <sheetData>
    <row r="1" spans="1:16" ht="23.25">
      <c r="A1" s="216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8" ht="23.25" customHeight="1">
      <c r="A2" s="204" t="s">
        <v>0</v>
      </c>
      <c r="B2" s="204" t="s">
        <v>4</v>
      </c>
      <c r="C2" s="208" t="s">
        <v>1</v>
      </c>
      <c r="D2" s="209"/>
      <c r="E2" s="208" t="s">
        <v>2</v>
      </c>
      <c r="F2" s="209"/>
      <c r="G2" s="219" t="s">
        <v>3</v>
      </c>
      <c r="H2" s="219"/>
      <c r="I2" s="219" t="s">
        <v>13</v>
      </c>
      <c r="J2" s="219"/>
      <c r="K2" s="138">
        <f>сад!L4</f>
        <v>11</v>
      </c>
      <c r="L2" s="138">
        <f>ясли!L4</f>
        <v>5</v>
      </c>
      <c r="M2" s="138">
        <f>сотрудники!L4</f>
        <v>7</v>
      </c>
      <c r="N2" s="138">
        <f>ОСОБЫЙ!L4</f>
        <v>0</v>
      </c>
      <c r="O2" s="138">
        <f>'ясли 2'!L4</f>
        <v>0</v>
      </c>
      <c r="P2" s="138">
        <f>SUM(K2,L2,M2,N2,O2)</f>
        <v>23</v>
      </c>
      <c r="Q2" s="213" t="s">
        <v>167</v>
      </c>
      <c r="R2" s="222" t="s">
        <v>168</v>
      </c>
    </row>
    <row r="3" spans="1:18" ht="23.25" customHeight="1">
      <c r="A3" s="205"/>
      <c r="B3" s="205"/>
      <c r="C3" s="207" t="s">
        <v>5</v>
      </c>
      <c r="D3" s="207" t="s">
        <v>6</v>
      </c>
      <c r="E3" s="207" t="s">
        <v>5</v>
      </c>
      <c r="F3" s="207" t="s">
        <v>6</v>
      </c>
      <c r="G3" s="207" t="s">
        <v>5</v>
      </c>
      <c r="H3" s="207" t="s">
        <v>6</v>
      </c>
      <c r="I3" s="207" t="s">
        <v>5</v>
      </c>
      <c r="J3" s="207" t="s">
        <v>6</v>
      </c>
      <c r="K3" s="225" t="str">
        <f>сад!L5</f>
        <v>5 - 11 КЛАСС</v>
      </c>
      <c r="L3" s="225" t="str">
        <f>ясли!L5</f>
        <v>1 - 4 КЛАСС</v>
      </c>
      <c r="M3" s="225" t="str">
        <f>сотрудники!L5</f>
        <v>ПЛАТНИКИ </v>
      </c>
      <c r="N3" s="225" t="str">
        <f>ОСОБЫЙ!L5</f>
        <v>ОСОБЫЙ РЕБЕНОК</v>
      </c>
      <c r="O3" s="225">
        <f>'ясли 2'!L5</f>
        <v>3</v>
      </c>
      <c r="P3" s="225" t="s">
        <v>14</v>
      </c>
      <c r="Q3" s="213"/>
      <c r="R3" s="223"/>
    </row>
    <row r="4" spans="1:18" ht="223.5" customHeight="1">
      <c r="A4" s="205"/>
      <c r="B4" s="206"/>
      <c r="C4" s="207"/>
      <c r="D4" s="207"/>
      <c r="E4" s="207"/>
      <c r="F4" s="207"/>
      <c r="G4" s="207"/>
      <c r="H4" s="207"/>
      <c r="I4" s="207"/>
      <c r="J4" s="207"/>
      <c r="K4" s="215"/>
      <c r="L4" s="215"/>
      <c r="M4" s="215"/>
      <c r="N4" s="215"/>
      <c r="O4" s="215"/>
      <c r="P4" s="215"/>
      <c r="Q4" s="213"/>
      <c r="R4" s="224"/>
    </row>
    <row r="5" spans="1:18" ht="45" hidden="1">
      <c r="A5" s="6" t="str">
        <f>приход!A6</f>
        <v>Мясо (говядина 1 кат. бескостная, говядина 1 кат. на костях.)</v>
      </c>
      <c r="B5" s="66">
        <f>сад!B55+ОСОБЫЙ!B55+сотрудники!B55+ясли!B55+'ясли 2'!B55</f>
        <v>23</v>
      </c>
      <c r="C5" s="66">
        <f>сад!C55+ОСОБЫЙ!C55+сотрудники!C55+ясли!C55+'ясли 2'!C55</f>
        <v>0</v>
      </c>
      <c r="D5" s="136">
        <f>сад!D55+ОСОБЫЙ!D55+сотрудники!D55+ясли!D55+'ясли 2'!D55</f>
        <v>0</v>
      </c>
      <c r="E5" s="66">
        <f>сад!E55+ОСОБЫЙ!E55+сотрудники!E55+ясли!E55+'ясли 2'!E55</f>
        <v>52</v>
      </c>
      <c r="F5" s="136">
        <f>сад!F55+ОСОБЫЙ!F55+сотрудники!F55+ясли!F55+'ясли 2'!F55</f>
        <v>0</v>
      </c>
      <c r="G5" s="66">
        <f>сад!G55+ОСОБЫЙ!G55+сотрудники!G55+ясли!G55+'ясли 2'!G55</f>
        <v>0</v>
      </c>
      <c r="H5" s="136">
        <f>сад!H55+ОСОБЫЙ!H55+сотрудники!H55+ясли!H55+'ясли 2'!H55</f>
        <v>0</v>
      </c>
      <c r="I5" s="66">
        <f>сад!I55+ОСОБЫЙ!I55+сотрудники!I55+ясли!I55+'ясли 2'!I55</f>
        <v>0</v>
      </c>
      <c r="J5" s="136">
        <f>сад!J55+ОСОБЫЙ!J55+сотрудники!J55+ясли!J55+'ясли 2'!J55</f>
        <v>0</v>
      </c>
      <c r="K5" s="136">
        <f>сад!K55</f>
        <v>0</v>
      </c>
      <c r="L5" s="136">
        <f>ясли!K55</f>
        <v>0</v>
      </c>
      <c r="M5" s="136">
        <f>сотрудники!K55</f>
        <v>0</v>
      </c>
      <c r="N5" s="136">
        <f>ОСОБЫЙ!K55</f>
        <v>0</v>
      </c>
      <c r="O5" s="136">
        <f>'ясли 2'!K55</f>
        <v>0</v>
      </c>
      <c r="P5" s="137">
        <f>SUM(K5,L5,M5,N5,O5)</f>
        <v>0</v>
      </c>
      <c r="Q5" s="8">
        <f>сад!M55</f>
        <v>0</v>
      </c>
      <c r="R5" s="67">
        <f>SUM(сад!N55,ясли!N55,сотрудники!N55,ОСОБЫЙ!N55,'ясли 2'!N55)</f>
        <v>0</v>
      </c>
    </row>
    <row r="6" spans="1:18" ht="23.25">
      <c r="A6" s="6" t="str">
        <f>приход!A7</f>
        <v>Птица</v>
      </c>
      <c r="B6" s="66">
        <f>сад!B56+ОСОБЫЙ!B56+сотрудники!B56+ясли!B56+'ясли 2'!B56</f>
        <v>23</v>
      </c>
      <c r="C6" s="66">
        <f>сад!C56+ОСОБЫЙ!C56+сотрудники!C56+ясли!C56+'ясли 2'!C56</f>
        <v>0</v>
      </c>
      <c r="D6" s="136">
        <f>сад!D56+ОСОБЫЙ!D56+сотрудники!D56+ясли!D56+'ясли 2'!D56</f>
        <v>0</v>
      </c>
      <c r="E6" s="66">
        <f>сад!E56+ОСОБЫЙ!E56+сотрудники!E56+ясли!E56+'ясли 2'!E56</f>
        <v>339</v>
      </c>
      <c r="F6" s="136">
        <f>сад!F56+ОСОБЫЙ!F56+сотрудники!F56+ясли!F56+'ясли 2'!F56</f>
        <v>2.663</v>
      </c>
      <c r="G6" s="66">
        <f>сад!G56+ОСОБЫЙ!G56+сотрудники!G56+ясли!G56+'ясли 2'!G56</f>
        <v>0</v>
      </c>
      <c r="H6" s="136">
        <f>сад!H56+ОСОБЫЙ!H56+сотрудники!H56+ясли!H56+'ясли 2'!H56</f>
        <v>0</v>
      </c>
      <c r="I6" s="66">
        <f>сад!I56+ОСОБЫЙ!I56+сотрудники!I56+ясли!I56+'ясли 2'!I56</f>
        <v>0</v>
      </c>
      <c r="J6" s="136">
        <f>сад!J56+ОСОБЫЙ!J56+сотрудники!J56+ясли!J56+'ясли 2'!J56</f>
        <v>0</v>
      </c>
      <c r="K6" s="136">
        <f>сад!K56</f>
        <v>1.331</v>
      </c>
      <c r="L6" s="136">
        <f>ясли!K56</f>
        <v>0.485</v>
      </c>
      <c r="M6" s="136">
        <f>сотрудники!K56</f>
        <v>0.847</v>
      </c>
      <c r="N6" s="136">
        <f>ОСОБЫЙ!K56</f>
        <v>0</v>
      </c>
      <c r="O6" s="136">
        <f>'ясли 2'!K56</f>
        <v>0</v>
      </c>
      <c r="P6" s="137">
        <f aca="true" t="shared" si="0" ref="P6:P69">SUM(K6,L6,M6,N6,O6)</f>
        <v>2.663</v>
      </c>
      <c r="Q6" s="8">
        <f>сад!M56</f>
        <v>-2.663</v>
      </c>
      <c r="R6" s="67">
        <f>SUM(сад!N56,ясли!N56,сотрудники!N56,ОСОБЫЙ!N56,'ясли 2'!N56)</f>
        <v>0</v>
      </c>
    </row>
    <row r="7" spans="1:18" ht="23.25" hidden="1">
      <c r="A7" s="6" t="str">
        <f>приход!A8</f>
        <v>Колбасные изделия</v>
      </c>
      <c r="B7" s="66">
        <f>сад!B57+ОСОБЫЙ!B57+сотрудники!B57+ясли!B57+'ясли 2'!B57</f>
        <v>23</v>
      </c>
      <c r="C7" s="66">
        <f>сад!C57+ОСОБЫЙ!C57+сотрудники!C57+ясли!C57+'ясли 2'!C57</f>
        <v>0</v>
      </c>
      <c r="D7" s="136">
        <f>сад!D57+ОСОБЫЙ!D57+сотрудники!D57+ясли!D57+'ясли 2'!D57</f>
        <v>0</v>
      </c>
      <c r="E7" s="66">
        <f>сад!E57+ОСОБЫЙ!E57+сотрудники!E57+ясли!E57+'ясли 2'!E57</f>
        <v>0</v>
      </c>
      <c r="F7" s="136">
        <f>сад!F57+ОСОБЫЙ!F57+сотрудники!F57+ясли!F57+'ясли 2'!F57</f>
        <v>0</v>
      </c>
      <c r="G7" s="66">
        <f>сад!G57+ОСОБЫЙ!G57+сотрудники!G57+ясли!G57+'ясли 2'!G57</f>
        <v>0</v>
      </c>
      <c r="H7" s="136">
        <f>сад!H57+ОСОБЫЙ!H57+сотрудники!H57+ясли!H57+'ясли 2'!H57</f>
        <v>0</v>
      </c>
      <c r="I7" s="66">
        <f>сад!I57+ОСОБЫЙ!I57+сотрудники!I57+ясли!I57+'ясли 2'!I57</f>
        <v>0</v>
      </c>
      <c r="J7" s="136">
        <f>сад!J57+ОСОБЫЙ!J57+сотрудники!J57+ясли!J57+'ясли 2'!J57</f>
        <v>0</v>
      </c>
      <c r="K7" s="136">
        <f>сад!K57</f>
        <v>0</v>
      </c>
      <c r="L7" s="136">
        <f>ясли!K57</f>
        <v>0</v>
      </c>
      <c r="M7" s="136">
        <f>сотрудники!K57</f>
        <v>0</v>
      </c>
      <c r="N7" s="136">
        <f>ОСОБЫЙ!K57</f>
        <v>0</v>
      </c>
      <c r="O7" s="136">
        <f>'ясли 2'!K57</f>
        <v>0</v>
      </c>
      <c r="P7" s="137">
        <f t="shared" si="0"/>
        <v>0</v>
      </c>
      <c r="Q7" s="8">
        <f>сад!M57</f>
        <v>0</v>
      </c>
      <c r="R7" s="67">
        <f>SUM(сад!N57,ясли!N57,сотрудники!N57,ОСОБЫЙ!N57,'ясли 2'!N57)</f>
        <v>0</v>
      </c>
    </row>
    <row r="8" spans="1:18" ht="23.25">
      <c r="A8" s="6" t="str">
        <f>приход!A9</f>
        <v>Рыба</v>
      </c>
      <c r="B8" s="66">
        <f>сад!B58+ОСОБЫЙ!B58+сотрудники!B58+ясли!B58+'ясли 2'!B58</f>
        <v>23</v>
      </c>
      <c r="C8" s="66">
        <f>сад!C58+ОСОБЫЙ!C58+сотрудники!C58+ясли!C58+'ясли 2'!C58</f>
        <v>0</v>
      </c>
      <c r="D8" s="136">
        <f>сад!D58+ОСОБЫЙ!D58+сотрудники!D58+ясли!D58+'ясли 2'!D58</f>
        <v>0</v>
      </c>
      <c r="E8" s="66">
        <f>сад!E58+ОСОБЫЙ!E58+сотрудники!E58+ясли!E58+'ясли 2'!E58</f>
        <v>146</v>
      </c>
      <c r="F8" s="136">
        <f>сад!F58+ОСОБЫЙ!F58+сотрудники!F58+ясли!F58+'ясли 2'!F58</f>
        <v>0.736</v>
      </c>
      <c r="G8" s="66">
        <f>сад!G58+ОСОБЫЙ!G58+сотрудники!G58+ясли!G58+'ясли 2'!G58</f>
        <v>0</v>
      </c>
      <c r="H8" s="136">
        <f>сад!H58+ОСОБЫЙ!H58+сотрудники!H58+ясли!H58+'ясли 2'!H58</f>
        <v>0</v>
      </c>
      <c r="I8" s="66">
        <f>сад!I58+ОСОБЫЙ!I58+сотрудники!I58+ясли!I58+'ясли 2'!I58</f>
        <v>0</v>
      </c>
      <c r="J8" s="136">
        <f>сад!J58+ОСОБЫЙ!J58+сотрудники!J58+ясли!J58+'ясли 2'!J58</f>
        <v>0</v>
      </c>
      <c r="K8" s="136">
        <f>сад!K58</f>
        <v>0.352</v>
      </c>
      <c r="L8" s="136">
        <f>ясли!K58</f>
        <v>0.16</v>
      </c>
      <c r="M8" s="136">
        <f>сотрудники!K58</f>
        <v>0.224</v>
      </c>
      <c r="N8" s="136">
        <f>ОСОБЫЙ!K58</f>
        <v>0</v>
      </c>
      <c r="O8" s="136">
        <f>'ясли 2'!K58</f>
        <v>0</v>
      </c>
      <c r="P8" s="137">
        <f t="shared" si="0"/>
        <v>0.736</v>
      </c>
      <c r="Q8" s="8">
        <f>сад!M58</f>
        <v>-0.736</v>
      </c>
      <c r="R8" s="67">
        <f>SUM(сад!N58,ясли!N58,сотрудники!N58,ОСОБЫЙ!N58,'ясли 2'!N58)</f>
        <v>0</v>
      </c>
    </row>
    <row r="9" spans="1:18" ht="23.25" hidden="1">
      <c r="A9" s="6" t="str">
        <f>приход!A10</f>
        <v>Сельдь</v>
      </c>
      <c r="B9" s="66">
        <f>сад!B59+ОСОБЫЙ!B59+сотрудники!B59+ясли!B59+'ясли 2'!B59</f>
        <v>23</v>
      </c>
      <c r="C9" s="66">
        <f>сад!C59+ОСОБЫЙ!C59+сотрудники!C59+ясли!C59+'ясли 2'!C59</f>
        <v>0</v>
      </c>
      <c r="D9" s="136">
        <f>сад!D59+ОСОБЫЙ!D59+сотрудники!D59+ясли!D59+'ясли 2'!D59</f>
        <v>0</v>
      </c>
      <c r="E9" s="66">
        <f>сад!E59+ОСОБЫЙ!E59+сотрудники!E59+ясли!E59+'ясли 2'!E59</f>
        <v>0</v>
      </c>
      <c r="F9" s="136">
        <f>сад!F59+ОСОБЫЙ!F59+сотрудники!F59+ясли!F59+'ясли 2'!F59</f>
        <v>0</v>
      </c>
      <c r="G9" s="66">
        <f>сад!G59+ОСОБЫЙ!G59+сотрудники!G59+ясли!G59+'ясли 2'!G59</f>
        <v>0</v>
      </c>
      <c r="H9" s="136">
        <f>сад!H59+ОСОБЫЙ!H59+сотрудники!H59+ясли!H59+'ясли 2'!H59</f>
        <v>0</v>
      </c>
      <c r="I9" s="66">
        <f>сад!I59+ОСОБЫЙ!I59+сотрудники!I59+ясли!I59+'ясли 2'!I59</f>
        <v>0</v>
      </c>
      <c r="J9" s="136">
        <f>сад!J59+ОСОБЫЙ!J59+сотрудники!J59+ясли!J59+'ясли 2'!J59</f>
        <v>0</v>
      </c>
      <c r="K9" s="136">
        <f>сад!K59</f>
        <v>0</v>
      </c>
      <c r="L9" s="136">
        <f>ясли!K59</f>
        <v>0</v>
      </c>
      <c r="M9" s="136">
        <f>сотрудники!K59</f>
        <v>0</v>
      </c>
      <c r="N9" s="136">
        <f>ОСОБЫЙ!K59</f>
        <v>0</v>
      </c>
      <c r="O9" s="136">
        <f>'ясли 2'!K59</f>
        <v>0</v>
      </c>
      <c r="P9" s="137">
        <f t="shared" si="0"/>
        <v>0</v>
      </c>
      <c r="Q9" s="8">
        <f>сад!M59</f>
        <v>0</v>
      </c>
      <c r="R9" s="67">
        <f>SUM(сад!N59,ясли!N59,сотрудники!N59,ОСОБЫЙ!N59,'ясли 2'!N59)</f>
        <v>0</v>
      </c>
    </row>
    <row r="10" spans="1:18" ht="23.25">
      <c r="A10" s="6" t="str">
        <f>приход!A11</f>
        <v>Масло сливочное</v>
      </c>
      <c r="B10" s="66">
        <f>сад!B60+ОСОБЫЙ!B60+сотрудники!B60+ясли!B60+'ясли 2'!B60</f>
        <v>23</v>
      </c>
      <c r="C10" s="66">
        <f>сад!C60+ОСОБЫЙ!C60+сотрудники!C60+ясли!C60+'ясли 2'!C60</f>
        <v>0</v>
      </c>
      <c r="D10" s="136">
        <f>сад!D60+ОСОБЫЙ!D60+сотрудники!D60+ясли!D60+'ясли 2'!D60</f>
        <v>0</v>
      </c>
      <c r="E10" s="66">
        <f>сад!E60+ОСОБЫЙ!E60+сотрудники!E60+ясли!E60+'ясли 2'!E60</f>
        <v>19</v>
      </c>
      <c r="F10" s="136">
        <f>сад!F60+ОСОБЫЙ!F60+сотрудники!F60+ясли!F60+'ясли 2'!F60</f>
        <v>0.087</v>
      </c>
      <c r="G10" s="66">
        <f>сад!G60+ОСОБЫЙ!G60+сотрудники!G60+ясли!G60+'ясли 2'!G60</f>
        <v>0</v>
      </c>
      <c r="H10" s="136">
        <f>сад!H60+ОСОБЫЙ!H60+сотрудники!H60+ясли!H60+'ясли 2'!H60</f>
        <v>0</v>
      </c>
      <c r="I10" s="66">
        <f>сад!I60+ОСОБЫЙ!I60+сотрудники!I60+ясли!I60+'ясли 2'!I60</f>
        <v>0</v>
      </c>
      <c r="J10" s="136">
        <f>сад!J60+ОСОБЫЙ!J60+сотрудники!J60+ясли!J60+'ясли 2'!J60</f>
        <v>0</v>
      </c>
      <c r="K10" s="136">
        <f>сад!K60</f>
        <v>0.044</v>
      </c>
      <c r="L10" s="136">
        <f>ясли!K60</f>
        <v>0.015</v>
      </c>
      <c r="M10" s="136">
        <f>сотрудники!K60</f>
        <v>0.028</v>
      </c>
      <c r="N10" s="136">
        <f>ОСОБЫЙ!K60</f>
        <v>0</v>
      </c>
      <c r="O10" s="136">
        <f>'ясли 2'!K60</f>
        <v>0</v>
      </c>
      <c r="P10" s="137">
        <f t="shared" si="0"/>
        <v>0.087</v>
      </c>
      <c r="Q10" s="8">
        <f>сад!M60</f>
        <v>-0.087</v>
      </c>
      <c r="R10" s="67">
        <f>SUM(сад!N60,ясли!N60,сотрудники!N60,ОСОБЫЙ!N60,'ясли 2'!N60)</f>
        <v>0</v>
      </c>
    </row>
    <row r="11" spans="1:18" ht="23.25">
      <c r="A11" s="6" t="str">
        <f>приход!A12</f>
        <v>масло растительное</v>
      </c>
      <c r="B11" s="66">
        <f>сад!B61+ОСОБЫЙ!B61+сотрудники!B61+ясли!B61+'ясли 2'!B61</f>
        <v>23</v>
      </c>
      <c r="C11" s="66">
        <f>сад!C61+ОСОБЫЙ!C61+сотрудники!C61+ясли!C61+'ясли 2'!C61</f>
        <v>0</v>
      </c>
      <c r="D11" s="136">
        <f>сад!D61+ОСОБЫЙ!D61+сотрудники!D61+ясли!D61+'ясли 2'!D61</f>
        <v>0</v>
      </c>
      <c r="E11" s="66">
        <f>сад!E61+ОСОБЫЙ!E61+сотрудники!E61+ясли!E61+'ясли 2'!E61</f>
        <v>10</v>
      </c>
      <c r="F11" s="136">
        <f>сад!F61+ОСОБЫЙ!F61+сотрудники!F61+ясли!F61+'ясли 2'!F61</f>
        <v>0.056</v>
      </c>
      <c r="G11" s="66">
        <f>сад!G61+ОСОБЫЙ!G61+сотрудники!G61+ясли!G61+'ясли 2'!G61</f>
        <v>0</v>
      </c>
      <c r="H11" s="136">
        <f>сад!H61+ОСОБЫЙ!H61+сотрудники!H61+ясли!H61+'ясли 2'!H61</f>
        <v>0</v>
      </c>
      <c r="I11" s="66">
        <f>сад!I61+ОСОБЫЙ!I61+сотрудники!I61+ясли!I61+'ясли 2'!I61</f>
        <v>0</v>
      </c>
      <c r="J11" s="136">
        <f>сад!J61+ОСОБЫЙ!J61+сотрудники!J61+ясли!J61+'ясли 2'!J61</f>
        <v>0</v>
      </c>
      <c r="K11" s="136">
        <f>сад!K61</f>
        <v>0.028</v>
      </c>
      <c r="L11" s="136">
        <f>ясли!K61</f>
        <v>0.01</v>
      </c>
      <c r="M11" s="136">
        <f>сотрудники!K61</f>
        <v>0.018</v>
      </c>
      <c r="N11" s="136">
        <f>ОСОБЫЙ!K61</f>
        <v>0</v>
      </c>
      <c r="O11" s="136">
        <f>'ясли 2'!K61</f>
        <v>0</v>
      </c>
      <c r="P11" s="137">
        <f t="shared" si="0"/>
        <v>0.055999999999999994</v>
      </c>
      <c r="Q11" s="8">
        <f>сад!M61</f>
        <v>-0.055999999999999994</v>
      </c>
      <c r="R11" s="67">
        <f>SUM(сад!N61,ясли!N61,сотрудники!N61,ОСОБЫЙ!N61,'ясли 2'!N61)</f>
        <v>0</v>
      </c>
    </row>
    <row r="12" spans="1:18" ht="23.25" hidden="1">
      <c r="A12" s="6" t="str">
        <f>приход!A13</f>
        <v>Молоко свежее</v>
      </c>
      <c r="B12" s="66">
        <f>сад!B62+ОСОБЫЙ!B62+сотрудники!B62+ясли!B62+'ясли 2'!B62</f>
        <v>23</v>
      </c>
      <c r="C12" s="66">
        <f>сад!C62+ОСОБЫЙ!C62+сотрудники!C62+ясли!C62+'ясли 2'!C62</f>
        <v>0</v>
      </c>
      <c r="D12" s="136">
        <f>сад!D62+ОСОБЫЙ!D62+сотрудники!D62+ясли!D62+'ясли 2'!D62</f>
        <v>0</v>
      </c>
      <c r="E12" s="66">
        <f>сад!E62+ОСОБЫЙ!E62+сотрудники!E62+ясли!E62+'ясли 2'!E62</f>
        <v>38</v>
      </c>
      <c r="F12" s="136">
        <f>сад!F62+ОСОБЫЙ!F62+сотрудники!F62+ясли!F62+'ясли 2'!F62</f>
        <v>0</v>
      </c>
      <c r="G12" s="66">
        <f>сад!G62+ОСОБЫЙ!G62+сотрудники!G62+ясли!G62+'ясли 2'!G62</f>
        <v>0</v>
      </c>
      <c r="H12" s="136">
        <f>сад!H62+ОСОБЫЙ!H62+сотрудники!H62+ясли!H62+'ясли 2'!H62</f>
        <v>0</v>
      </c>
      <c r="I12" s="66">
        <f>сад!I62+ОСОБЫЙ!I62+сотрудники!I62+ясли!I62+'ясли 2'!I62</f>
        <v>0</v>
      </c>
      <c r="J12" s="136">
        <f>сад!J62+ОСОБЫЙ!J62+сотрудники!J62+ясли!J62+'ясли 2'!J62</f>
        <v>0</v>
      </c>
      <c r="K12" s="136">
        <f>сад!K62</f>
        <v>0</v>
      </c>
      <c r="L12" s="136">
        <f>ясли!K62</f>
        <v>0</v>
      </c>
      <c r="M12" s="136">
        <f>сотрудники!K62</f>
        <v>0</v>
      </c>
      <c r="N12" s="136">
        <f>ОСОБЫЙ!K62</f>
        <v>0</v>
      </c>
      <c r="O12" s="136">
        <f>'ясли 2'!K62</f>
        <v>0</v>
      </c>
      <c r="P12" s="137">
        <f t="shared" si="0"/>
        <v>0</v>
      </c>
      <c r="Q12" s="8">
        <f>сад!M62</f>
        <v>0</v>
      </c>
      <c r="R12" s="67">
        <f>SUM(сад!N62,ясли!N62,сотрудники!N62,ОСОБЫЙ!N62,'ясли 2'!N62)</f>
        <v>0</v>
      </c>
    </row>
    <row r="13" spans="1:18" ht="23.25" hidden="1">
      <c r="A13" s="6" t="str">
        <f>приход!A14</f>
        <v>йогурт</v>
      </c>
      <c r="B13" s="66">
        <f>сад!B63+ОСОБЫЙ!B63+сотрудники!B63+ясли!B63+'ясли 2'!B63</f>
        <v>23</v>
      </c>
      <c r="C13" s="66">
        <f>сад!C63+ОСОБЫЙ!C63+сотрудники!C63+ясли!C63+'ясли 2'!C63</f>
        <v>0</v>
      </c>
      <c r="D13" s="136">
        <f>сад!D63+ОСОБЫЙ!D63+сотрудники!D63+ясли!D63+'ясли 2'!D63</f>
        <v>0</v>
      </c>
      <c r="E13" s="66">
        <f>сад!E63+ОСОБЫЙ!E63+сотрудники!E63+ясли!E63+'ясли 2'!E63</f>
        <v>0</v>
      </c>
      <c r="F13" s="136">
        <f>сад!F63+ОСОБЫЙ!F63+сотрудники!F63+ясли!F63+'ясли 2'!F63</f>
        <v>0</v>
      </c>
      <c r="G13" s="66">
        <f>сад!G63+ОСОБЫЙ!G63+сотрудники!G63+ясли!G63+'ясли 2'!G63</f>
        <v>0</v>
      </c>
      <c r="H13" s="136">
        <f>сад!H63+ОСОБЫЙ!H63+сотрудники!H63+ясли!H63+'ясли 2'!H63</f>
        <v>0</v>
      </c>
      <c r="I13" s="66">
        <f>сад!I63+ОСОБЫЙ!I63+сотрудники!I63+ясли!I63+'ясли 2'!I63</f>
        <v>0</v>
      </c>
      <c r="J13" s="136">
        <f>сад!J63+ОСОБЫЙ!J63+сотрудники!J63+ясли!J63+'ясли 2'!J63</f>
        <v>0</v>
      </c>
      <c r="K13" s="136">
        <f>сад!K63</f>
        <v>0</v>
      </c>
      <c r="L13" s="136">
        <f>ясли!K63</f>
        <v>0</v>
      </c>
      <c r="M13" s="136">
        <f>сотрудники!K63</f>
        <v>0</v>
      </c>
      <c r="N13" s="136">
        <f>ОСОБЫЙ!K63</f>
        <v>0</v>
      </c>
      <c r="O13" s="136">
        <f>'ясли 2'!K63</f>
        <v>0</v>
      </c>
      <c r="P13" s="137">
        <f t="shared" si="0"/>
        <v>0</v>
      </c>
      <c r="Q13" s="8">
        <f>сад!M63</f>
        <v>0</v>
      </c>
      <c r="R13" s="67">
        <f>SUM(сад!N63,ясли!N63,сотрудники!N63,ОСОБЫЙ!N63,'ясли 2'!N63)</f>
        <v>0</v>
      </c>
    </row>
    <row r="14" spans="1:18" ht="23.25" hidden="1">
      <c r="A14" s="6" t="str">
        <f>приход!A15</f>
        <v>Молоко сгущеное</v>
      </c>
      <c r="B14" s="66">
        <f>сад!B64+ОСОБЫЙ!B64+сотрудники!B64+ясли!B64+'ясли 2'!B64</f>
        <v>23</v>
      </c>
      <c r="C14" s="66">
        <f>сад!C64+ОСОБЫЙ!C64+сотрудники!C64+ясли!C64+'ясли 2'!C64</f>
        <v>0</v>
      </c>
      <c r="D14" s="136">
        <f>сад!D64+ОСОБЫЙ!D64+сотрудники!D64+ясли!D64+'ясли 2'!D64</f>
        <v>0</v>
      </c>
      <c r="E14" s="66">
        <f>сад!E64+ОСОБЫЙ!E64+сотрудники!E64+ясли!E64+'ясли 2'!E64</f>
        <v>0</v>
      </c>
      <c r="F14" s="136">
        <f>сад!F64+ОСОБЫЙ!F64+сотрудники!F64+ясли!F64+'ясли 2'!F64</f>
        <v>0</v>
      </c>
      <c r="G14" s="66">
        <f>сад!G64+ОСОБЫЙ!G64+сотрудники!G64+ясли!G64+'ясли 2'!G64</f>
        <v>0</v>
      </c>
      <c r="H14" s="136">
        <f>сад!H64+ОСОБЫЙ!H64+сотрудники!H64+ясли!H64+'ясли 2'!H64</f>
        <v>0</v>
      </c>
      <c r="I14" s="66">
        <f>сад!I64+ОСОБЫЙ!I64+сотрудники!I64+ясли!I64+'ясли 2'!I64</f>
        <v>0</v>
      </c>
      <c r="J14" s="136">
        <f>сад!J64+ОСОБЫЙ!J64+сотрудники!J64+ясли!J64+'ясли 2'!J64</f>
        <v>0</v>
      </c>
      <c r="K14" s="136">
        <f>сад!K64</f>
        <v>0</v>
      </c>
      <c r="L14" s="136">
        <f>ясли!K64</f>
        <v>0</v>
      </c>
      <c r="M14" s="136">
        <f>сотрудники!K64</f>
        <v>0</v>
      </c>
      <c r="N14" s="136">
        <f>ОСОБЫЙ!K64</f>
        <v>0</v>
      </c>
      <c r="O14" s="136">
        <f>'ясли 2'!K64</f>
        <v>0</v>
      </c>
      <c r="P14" s="137">
        <f t="shared" si="0"/>
        <v>0</v>
      </c>
      <c r="Q14" s="8">
        <f>сад!M64</f>
        <v>0</v>
      </c>
      <c r="R14" s="67">
        <f>SUM(сад!N64,ясли!N64,сотрудники!N64,ОСОБЫЙ!N64,'ясли 2'!N64)</f>
        <v>0</v>
      </c>
    </row>
    <row r="15" spans="1:18" ht="23.25" hidden="1">
      <c r="A15" s="6" t="str">
        <f>приход!A16</f>
        <v>Молоко сухое</v>
      </c>
      <c r="B15" s="66">
        <f>сад!B65+ОСОБЫЙ!B65+сотрудники!B65+ясли!B65+'ясли 2'!B65</f>
        <v>23</v>
      </c>
      <c r="C15" s="66">
        <f>сад!C65+ОСОБЫЙ!C65+сотрудники!C65+ясли!C65+'ясли 2'!C65</f>
        <v>0</v>
      </c>
      <c r="D15" s="136">
        <f>сад!D65+ОСОБЫЙ!D65+сотрудники!D65+ясли!D65+'ясли 2'!D65</f>
        <v>0</v>
      </c>
      <c r="E15" s="66">
        <f>сад!E65+ОСОБЫЙ!E65+сотрудники!E65+ясли!E65+'ясли 2'!E65</f>
        <v>0</v>
      </c>
      <c r="F15" s="136">
        <f>сад!F65+ОСОБЫЙ!F65+сотрудники!F65+ясли!F65+'ясли 2'!F65</f>
        <v>0</v>
      </c>
      <c r="G15" s="66">
        <f>сад!G65+ОСОБЫЙ!G65+сотрудники!G65+ясли!G65+'ясли 2'!G65</f>
        <v>0</v>
      </c>
      <c r="H15" s="136">
        <f>сад!H65+ОСОБЫЙ!H65+сотрудники!H65+ясли!H65+'ясли 2'!H65</f>
        <v>0</v>
      </c>
      <c r="I15" s="66">
        <f>сад!I65+ОСОБЫЙ!I65+сотрудники!I65+ясли!I65+'ясли 2'!I65</f>
        <v>0</v>
      </c>
      <c r="J15" s="136">
        <f>сад!J65+ОСОБЫЙ!J65+сотрудники!J65+ясли!J65+'ясли 2'!J65</f>
        <v>0</v>
      </c>
      <c r="K15" s="136">
        <f>сад!K65</f>
        <v>0</v>
      </c>
      <c r="L15" s="136">
        <f>ясли!K65</f>
        <v>0</v>
      </c>
      <c r="M15" s="136">
        <f>сотрудники!K65</f>
        <v>0</v>
      </c>
      <c r="N15" s="136">
        <f>ОСОБЫЙ!K65</f>
        <v>0</v>
      </c>
      <c r="O15" s="136">
        <f>'ясли 2'!K65</f>
        <v>0</v>
      </c>
      <c r="P15" s="137">
        <f t="shared" si="0"/>
        <v>0</v>
      </c>
      <c r="Q15" s="8">
        <f>сад!M65</f>
        <v>0</v>
      </c>
      <c r="R15" s="67">
        <f>SUM(сад!N65,ясли!N65,сотрудники!N65,ОСОБЫЙ!N65,'ясли 2'!N65)</f>
        <v>0</v>
      </c>
    </row>
    <row r="16" spans="1:18" ht="23.25" hidden="1">
      <c r="A16" s="6" t="str">
        <f>приход!A17</f>
        <v>сметана</v>
      </c>
      <c r="B16" s="66">
        <f>сад!B66+ОСОБЫЙ!B66+сотрудники!B66+ясли!B66+'ясли 2'!B66</f>
        <v>23</v>
      </c>
      <c r="C16" s="66">
        <f>сад!C66+ОСОБЫЙ!C66+сотрудники!C66+ясли!C66+'ясли 2'!C66</f>
        <v>0</v>
      </c>
      <c r="D16" s="136">
        <f>сад!D66+ОСОБЫЙ!D66+сотрудники!D66+ясли!D66+'ясли 2'!D66</f>
        <v>0</v>
      </c>
      <c r="E16" s="66">
        <f>сад!E66+ОСОБЫЙ!E66+сотрудники!E66+ясли!E66+'ясли 2'!E66</f>
        <v>0</v>
      </c>
      <c r="F16" s="136">
        <f>сад!F66+ОСОБЫЙ!F66+сотрудники!F66+ясли!F66+'ясли 2'!F66</f>
        <v>0</v>
      </c>
      <c r="G16" s="66">
        <f>сад!G66+ОСОБЫЙ!G66+сотрудники!G66+ясли!G66+'ясли 2'!G66</f>
        <v>0</v>
      </c>
      <c r="H16" s="136">
        <f>сад!H66+ОСОБЫЙ!H66+сотрудники!H66+ясли!H66+'ясли 2'!H66</f>
        <v>0</v>
      </c>
      <c r="I16" s="66">
        <f>сад!I66+ОСОБЫЙ!I66+сотрудники!I66+ясли!I66+'ясли 2'!I66</f>
        <v>0</v>
      </c>
      <c r="J16" s="136">
        <f>сад!J66+ОСОБЫЙ!J66+сотрудники!J66+ясли!J66+'ясли 2'!J66</f>
        <v>0</v>
      </c>
      <c r="K16" s="136">
        <f>сад!K66</f>
        <v>0</v>
      </c>
      <c r="L16" s="136">
        <f>ясли!K66</f>
        <v>0</v>
      </c>
      <c r="M16" s="136">
        <f>сотрудники!K66</f>
        <v>0</v>
      </c>
      <c r="N16" s="136">
        <f>ОСОБЫЙ!K66</f>
        <v>0</v>
      </c>
      <c r="O16" s="136">
        <f>'ясли 2'!K66</f>
        <v>0</v>
      </c>
      <c r="P16" s="137">
        <f t="shared" si="0"/>
        <v>0</v>
      </c>
      <c r="Q16" s="8">
        <f>сад!M66</f>
        <v>0</v>
      </c>
      <c r="R16" s="67">
        <f>SUM(сад!N66,ясли!N66,сотрудники!N66,ОСОБЫЙ!N66,'ясли 2'!N66)</f>
        <v>0</v>
      </c>
    </row>
    <row r="17" spans="1:18" ht="23.25" hidden="1">
      <c r="A17" s="6" t="str">
        <f>приход!A18</f>
        <v>Творог</v>
      </c>
      <c r="B17" s="66">
        <f>сад!B67+ОСОБЫЙ!B67+сотрудники!B67+ясли!B67+'ясли 2'!B67</f>
        <v>23</v>
      </c>
      <c r="C17" s="66">
        <f>сад!C67+ОСОБЫЙ!C67+сотрудники!C67+ясли!C67+'ясли 2'!C67</f>
        <v>0</v>
      </c>
      <c r="D17" s="136">
        <f>сад!D67+ОСОБЫЙ!D67+сотрудники!D67+ясли!D67+'ясли 2'!D67</f>
        <v>0</v>
      </c>
      <c r="E17" s="66">
        <f>сад!E67+ОСОБЫЙ!E67+сотрудники!E67+ясли!E67+'ясли 2'!E67</f>
        <v>0</v>
      </c>
      <c r="F17" s="136">
        <f>сад!F67+ОСОБЫЙ!F67+сотрудники!F67+ясли!F67+'ясли 2'!F67</f>
        <v>0</v>
      </c>
      <c r="G17" s="66">
        <f>сад!G67+ОСОБЫЙ!G67+сотрудники!G67+ясли!G67+'ясли 2'!G67</f>
        <v>0</v>
      </c>
      <c r="H17" s="136">
        <f>сад!H67+ОСОБЫЙ!H67+сотрудники!H67+ясли!H67+'ясли 2'!H67</f>
        <v>0</v>
      </c>
      <c r="I17" s="66">
        <f>сад!I67+ОСОБЫЙ!I67+сотрудники!I67+ясли!I67+'ясли 2'!I67</f>
        <v>0</v>
      </c>
      <c r="J17" s="136">
        <f>сад!J67+ОСОБЫЙ!J67+сотрудники!J67+ясли!J67+'ясли 2'!J67</f>
        <v>0</v>
      </c>
      <c r="K17" s="136">
        <f>сад!K67</f>
        <v>0</v>
      </c>
      <c r="L17" s="136">
        <f>ясли!K67</f>
        <v>0</v>
      </c>
      <c r="M17" s="136">
        <f>сотрудники!K67</f>
        <v>0</v>
      </c>
      <c r="N17" s="136">
        <f>ОСОБЫЙ!K67</f>
        <v>0</v>
      </c>
      <c r="O17" s="136">
        <f>'ясли 2'!K67</f>
        <v>0</v>
      </c>
      <c r="P17" s="137">
        <f t="shared" si="0"/>
        <v>0</v>
      </c>
      <c r="Q17" s="8">
        <f>сад!M67</f>
        <v>0</v>
      </c>
      <c r="R17" s="67">
        <f>SUM(сад!N67,ясли!N67,сотрудники!N67,ОСОБЫЙ!N67,'ясли 2'!N67)</f>
        <v>0</v>
      </c>
    </row>
    <row r="18" spans="1:18" ht="23.25" hidden="1">
      <c r="A18" s="6" t="str">
        <f>приход!A19</f>
        <v>Сыр</v>
      </c>
      <c r="B18" s="66">
        <f>сад!B68+ОСОБЫЙ!B68+сотрудники!B68+ясли!B68+'ясли 2'!B68</f>
        <v>23</v>
      </c>
      <c r="C18" s="66">
        <f>сад!C68+ОСОБЫЙ!C68+сотрудники!C68+ясли!C68+'ясли 2'!C68</f>
        <v>0</v>
      </c>
      <c r="D18" s="136">
        <f>сад!D68+ОСОБЫЙ!D68+сотрудники!D68+ясли!D68+'ясли 2'!D68</f>
        <v>0</v>
      </c>
      <c r="E18" s="66">
        <f>сад!E68+ОСОБЫЙ!E68+сотрудники!E68+ясли!E68+'ясли 2'!E68</f>
        <v>0</v>
      </c>
      <c r="F18" s="136">
        <f>сад!F68+ОСОБЫЙ!F68+сотрудники!F68+ясли!F68+'ясли 2'!F68</f>
        <v>0</v>
      </c>
      <c r="G18" s="66">
        <f>сад!G68+ОСОБЫЙ!G68+сотрудники!G68+ясли!G68+'ясли 2'!G68</f>
        <v>0</v>
      </c>
      <c r="H18" s="136">
        <f>сад!H68+ОСОБЫЙ!H68+сотрудники!H68+ясли!H68+'ясли 2'!H68</f>
        <v>0</v>
      </c>
      <c r="I18" s="66">
        <f>сад!I68+ОСОБЫЙ!I68+сотрудники!I68+ясли!I68+'ясли 2'!I68</f>
        <v>0</v>
      </c>
      <c r="J18" s="136">
        <f>сад!J68+ОСОБЫЙ!J68+сотрудники!J68+ясли!J68+'ясли 2'!J68</f>
        <v>0</v>
      </c>
      <c r="K18" s="136">
        <f>сад!K68</f>
        <v>0</v>
      </c>
      <c r="L18" s="136">
        <f>ясли!K68</f>
        <v>0</v>
      </c>
      <c r="M18" s="136">
        <f>сотрудники!K68</f>
        <v>0</v>
      </c>
      <c r="N18" s="136">
        <f>ОСОБЫЙ!K68</f>
        <v>0</v>
      </c>
      <c r="O18" s="136">
        <f>'ясли 2'!K68</f>
        <v>0</v>
      </c>
      <c r="P18" s="137">
        <f t="shared" si="0"/>
        <v>0</v>
      </c>
      <c r="Q18" s="8">
        <f>сад!M68</f>
        <v>0</v>
      </c>
      <c r="R18" s="67">
        <f>SUM(сад!N68,ясли!N68,сотрудники!N68,ОСОБЫЙ!N68,'ясли 2'!N68)</f>
        <v>0</v>
      </c>
    </row>
    <row r="19" spans="1:18" ht="23.25" hidden="1">
      <c r="A19" s="6" t="str">
        <f>приход!A20</f>
        <v>яйцо (шт.)</v>
      </c>
      <c r="B19" s="66">
        <f>сад!B69+ОСОБЫЙ!B69+сотрудники!B69+ясли!B69+'ясли 2'!B69</f>
        <v>23</v>
      </c>
      <c r="C19" s="66">
        <f>сад!C69+ОСОБЫЙ!C69+сотрудники!C69+ясли!C69+'ясли 2'!C69</f>
        <v>0</v>
      </c>
      <c r="D19" s="136">
        <f>сад!D69+ОСОБЫЙ!D69+сотрудники!D69+ясли!D69+'ясли 2'!D69</f>
        <v>0</v>
      </c>
      <c r="E19" s="66">
        <f>сад!E69+ОСОБЫЙ!E69+сотрудники!E69+ясли!E69+'ясли 2'!E69</f>
        <v>5</v>
      </c>
      <c r="F19" s="136">
        <f>сад!F69+ОСОБЫЙ!F69+сотрудники!F69+ясли!F69+'ясли 2'!F69</f>
        <v>0</v>
      </c>
      <c r="G19" s="66">
        <f>сад!G69+ОСОБЫЙ!G69+сотрудники!G69+ясли!G69+'ясли 2'!G69</f>
        <v>0</v>
      </c>
      <c r="H19" s="136">
        <f>сад!H69+ОСОБЫЙ!H69+сотрудники!H69+ясли!H69+'ясли 2'!H69</f>
        <v>0</v>
      </c>
      <c r="I19" s="66">
        <f>сад!I69+ОСОБЫЙ!I69+сотрудники!I69+ясли!I69+'ясли 2'!I69</f>
        <v>0</v>
      </c>
      <c r="J19" s="136">
        <f>сад!J69+ОСОБЫЙ!J69+сотрудники!J69+ясли!J69+'ясли 2'!J69</f>
        <v>0</v>
      </c>
      <c r="K19" s="136">
        <f>сад!K69</f>
        <v>0</v>
      </c>
      <c r="L19" s="136">
        <f>ясли!K69</f>
        <v>0</v>
      </c>
      <c r="M19" s="136">
        <f>сотрудники!K69</f>
        <v>0</v>
      </c>
      <c r="N19" s="136">
        <f>ОСОБЫЙ!K69</f>
        <v>0</v>
      </c>
      <c r="O19" s="136">
        <f>'ясли 2'!K69</f>
        <v>0</v>
      </c>
      <c r="P19" s="137">
        <f t="shared" si="0"/>
        <v>0</v>
      </c>
      <c r="Q19" s="8">
        <f>сад!M69</f>
        <v>0</v>
      </c>
      <c r="R19" s="67">
        <f>SUM(сад!N69,ясли!N69,сотрудники!N69,ОСОБЫЙ!N69,'ясли 2'!N69)</f>
        <v>0</v>
      </c>
    </row>
    <row r="20" spans="1:18" ht="23.25" hidden="1">
      <c r="A20" s="6" t="str">
        <f>приход!A21</f>
        <v>дрожжи</v>
      </c>
      <c r="B20" s="66">
        <f>сад!B70+ОСОБЫЙ!B70+сотрудники!B70+ясли!B70+'ясли 2'!B70</f>
        <v>23</v>
      </c>
      <c r="C20" s="66">
        <f>сад!C70+ОСОБЫЙ!C70+сотрудники!C70+ясли!C70+'ясли 2'!C70</f>
        <v>0</v>
      </c>
      <c r="D20" s="136">
        <f>сад!D70+ОСОБЫЙ!D70+сотрудники!D70+ясли!D70+'ясли 2'!D70</f>
        <v>0</v>
      </c>
      <c r="E20" s="66">
        <f>сад!E70+ОСОБЫЙ!E70+сотрудники!E70+ясли!E70+'ясли 2'!E70</f>
        <v>0</v>
      </c>
      <c r="F20" s="136">
        <f>сад!F70+ОСОБЫЙ!F70+сотрудники!F70+ясли!F70+'ясли 2'!F70</f>
        <v>0</v>
      </c>
      <c r="G20" s="66">
        <f>сад!G70+ОСОБЫЙ!G70+сотрудники!G70+ясли!G70+'ясли 2'!G70</f>
        <v>0</v>
      </c>
      <c r="H20" s="136">
        <f>сад!H70+ОСОБЫЙ!H70+сотрудники!H70+ясли!H70+'ясли 2'!H70</f>
        <v>0</v>
      </c>
      <c r="I20" s="66">
        <f>сад!I70+ОСОБЫЙ!I70+сотрудники!I70+ясли!I70+'ясли 2'!I70</f>
        <v>0</v>
      </c>
      <c r="J20" s="136">
        <f>сад!J70+ОСОБЫЙ!J70+сотрудники!J70+ясли!J70+'ясли 2'!J70</f>
        <v>0</v>
      </c>
      <c r="K20" s="136">
        <f>сад!K70</f>
        <v>0</v>
      </c>
      <c r="L20" s="136">
        <f>ясли!K70</f>
        <v>0</v>
      </c>
      <c r="M20" s="136">
        <f>сотрудники!K70</f>
        <v>0</v>
      </c>
      <c r="N20" s="136">
        <f>ОСОБЫЙ!K70</f>
        <v>0</v>
      </c>
      <c r="O20" s="136">
        <f>'ясли 2'!K70</f>
        <v>0</v>
      </c>
      <c r="P20" s="137">
        <f t="shared" si="0"/>
        <v>0</v>
      </c>
      <c r="Q20" s="8">
        <f>сад!M70</f>
        <v>0</v>
      </c>
      <c r="R20" s="67">
        <f>SUM(сад!N70,ясли!N70,сотрудники!N70,ОСОБЫЙ!N70,'ясли 2'!N70)</f>
        <v>0</v>
      </c>
    </row>
    <row r="21" spans="1:18" ht="23.25">
      <c r="A21" s="6" t="str">
        <f>приход!A22</f>
        <v>мука пшеничная</v>
      </c>
      <c r="B21" s="66">
        <f>сад!B71+ОСОБЫЙ!B71+сотрудники!B71+ясли!B71+'ясли 2'!B71</f>
        <v>23</v>
      </c>
      <c r="C21" s="66">
        <f>сад!C71+ОСОБЫЙ!C71+сотрудники!C71+ясли!C71+'ясли 2'!C71</f>
        <v>0</v>
      </c>
      <c r="D21" s="136">
        <f>сад!D71+ОСОБЫЙ!D71+сотрудники!D71+ясли!D71+'ясли 2'!D71</f>
        <v>0</v>
      </c>
      <c r="E21" s="66">
        <f>сад!E71+ОСОБЫЙ!E71+сотрудники!E71+ясли!E71+'ясли 2'!E71</f>
        <v>7.3</v>
      </c>
      <c r="F21" s="136">
        <f>сад!F71+ОСОБЫЙ!F71+сотрудники!F71+ясли!F71+'ясли 2'!F71</f>
        <v>0.042</v>
      </c>
      <c r="G21" s="66">
        <f>сад!G71+ОСОБЫЙ!G71+сотрудники!G71+ясли!G71+'ясли 2'!G71</f>
        <v>0</v>
      </c>
      <c r="H21" s="136">
        <f>сад!H71+ОСОБЫЙ!H71+сотрудники!H71+ясли!H71+'ясли 2'!H71</f>
        <v>0</v>
      </c>
      <c r="I21" s="66">
        <f>сад!I71+ОСОБЫЙ!I71+сотрудники!I71+ясли!I71+'ясли 2'!I71</f>
        <v>0</v>
      </c>
      <c r="J21" s="136">
        <f>сад!J71+ОСОБЫЙ!J71+сотрудники!J71+ясли!J71+'ясли 2'!J71</f>
        <v>0</v>
      </c>
      <c r="K21" s="136">
        <f>сад!K71</f>
        <v>0.021</v>
      </c>
      <c r="L21" s="136">
        <f>ясли!K71</f>
        <v>0.008</v>
      </c>
      <c r="M21" s="136">
        <f>сотрудники!K71</f>
        <v>0.013</v>
      </c>
      <c r="N21" s="136">
        <f>ОСОБЫЙ!K71</f>
        <v>0</v>
      </c>
      <c r="O21" s="136">
        <f>'ясли 2'!K71</f>
        <v>0</v>
      </c>
      <c r="P21" s="137">
        <f t="shared" si="0"/>
        <v>0.042</v>
      </c>
      <c r="Q21" s="8">
        <f>сад!M71</f>
        <v>-0.042</v>
      </c>
      <c r="R21" s="67">
        <f>SUM(сад!N71,ясли!N71,сотрудники!N71,ОСОБЫЙ!N71,'ясли 2'!N71)</f>
        <v>0</v>
      </c>
    </row>
    <row r="22" spans="1:18" ht="23.25" hidden="1">
      <c r="A22" s="6" t="str">
        <f>приход!A23</f>
        <v>макаронные изделия</v>
      </c>
      <c r="B22" s="66">
        <f>сад!B72+ОСОБЫЙ!B72+сотрудники!B72+ясли!B72+'ясли 2'!B72</f>
        <v>23</v>
      </c>
      <c r="C22" s="66">
        <f>сад!C72+ОСОБЫЙ!C72+сотрудники!C72+ясли!C72+'ясли 2'!C72</f>
        <v>0</v>
      </c>
      <c r="D22" s="136">
        <f>сад!D72+ОСОБЫЙ!D72+сотрудники!D72+ясли!D72+'ясли 2'!D72</f>
        <v>0</v>
      </c>
      <c r="E22" s="66">
        <f>сад!E72+ОСОБЫЙ!E72+сотрудники!E72+ясли!E72+'ясли 2'!E72</f>
        <v>0</v>
      </c>
      <c r="F22" s="136">
        <f>сад!F72+ОСОБЫЙ!F72+сотрудники!F72+ясли!F72+'ясли 2'!F72</f>
        <v>0</v>
      </c>
      <c r="G22" s="66">
        <f>сад!G72+ОСОБЫЙ!G72+сотрудники!G72+ясли!G72+'ясли 2'!G72</f>
        <v>0</v>
      </c>
      <c r="H22" s="136">
        <f>сад!H72+ОСОБЫЙ!H72+сотрудники!H72+ясли!H72+'ясли 2'!H72</f>
        <v>0</v>
      </c>
      <c r="I22" s="66">
        <f>сад!I72+ОСОБЫЙ!I72+сотрудники!I72+ясли!I72+'ясли 2'!I72</f>
        <v>0</v>
      </c>
      <c r="J22" s="136">
        <f>сад!J72+ОСОБЫЙ!J72+сотрудники!J72+ясли!J72+'ясли 2'!J72</f>
        <v>0</v>
      </c>
      <c r="K22" s="136">
        <f>сад!K72</f>
        <v>0</v>
      </c>
      <c r="L22" s="136">
        <f>ясли!K72</f>
        <v>0</v>
      </c>
      <c r="M22" s="136">
        <f>сотрудники!K72</f>
        <v>0</v>
      </c>
      <c r="N22" s="136">
        <f>ОСОБЫЙ!K72</f>
        <v>0</v>
      </c>
      <c r="O22" s="136">
        <f>'ясли 2'!K72</f>
        <v>0</v>
      </c>
      <c r="P22" s="137">
        <f t="shared" si="0"/>
        <v>0</v>
      </c>
      <c r="Q22" s="8">
        <f>сад!M72</f>
        <v>0</v>
      </c>
      <c r="R22" s="67">
        <f>SUM(сад!N72,ясли!N72,сотрудники!N72,ОСОБЫЙ!N72,'ясли 2'!N72)</f>
        <v>0</v>
      </c>
    </row>
    <row r="23" spans="1:18" ht="23.25" hidden="1">
      <c r="A23" s="6" t="str">
        <f>приход!A24</f>
        <v>крупа геркулес</v>
      </c>
      <c r="B23" s="66">
        <f>сад!B73+ОСОБЫЙ!B73+сотрудники!B73+ясли!B73+'ясли 2'!B73</f>
        <v>23</v>
      </c>
      <c r="C23" s="66">
        <f>сад!C73+ОСОБЫЙ!C73+сотрудники!C73+ясли!C73+'ясли 2'!C73</f>
        <v>0</v>
      </c>
      <c r="D23" s="136">
        <f>сад!D73+ОСОБЫЙ!D73+сотрудники!D73+ясли!D73+'ясли 2'!D73</f>
        <v>0</v>
      </c>
      <c r="E23" s="66">
        <f>сад!E73+ОСОБЫЙ!E73+сотрудники!E73+ясли!E73+'ясли 2'!E73</f>
        <v>0</v>
      </c>
      <c r="F23" s="136">
        <f>сад!F73+ОСОБЫЙ!F73+сотрудники!F73+ясли!F73+'ясли 2'!F73</f>
        <v>0</v>
      </c>
      <c r="G23" s="66">
        <f>сад!G73+ОСОБЫЙ!G73+сотрудники!G73+ясли!G73+'ясли 2'!G73</f>
        <v>0</v>
      </c>
      <c r="H23" s="136">
        <f>сад!H73+ОСОБЫЙ!H73+сотрудники!H73+ясли!H73+'ясли 2'!H73</f>
        <v>0</v>
      </c>
      <c r="I23" s="66">
        <f>сад!I73+ОСОБЫЙ!I73+сотрудники!I73+ясли!I73+'ясли 2'!I73</f>
        <v>0</v>
      </c>
      <c r="J23" s="136">
        <f>сад!J73+ОСОБЫЙ!J73+сотрудники!J73+ясли!J73+'ясли 2'!J73</f>
        <v>0</v>
      </c>
      <c r="K23" s="136">
        <f>сад!K73</f>
        <v>0</v>
      </c>
      <c r="L23" s="136">
        <f>ясли!K73</f>
        <v>0</v>
      </c>
      <c r="M23" s="136">
        <f>сотрудники!K73</f>
        <v>0</v>
      </c>
      <c r="N23" s="136">
        <f>ОСОБЫЙ!K73</f>
        <v>0</v>
      </c>
      <c r="O23" s="136">
        <f>'ясли 2'!K73</f>
        <v>0</v>
      </c>
      <c r="P23" s="137">
        <f t="shared" si="0"/>
        <v>0</v>
      </c>
      <c r="Q23" s="8">
        <f>сад!M73</f>
        <v>0</v>
      </c>
      <c r="R23" s="67">
        <f>SUM(сад!N73,ясли!N73,сотрудники!N73,ОСОБЫЙ!N73,'ясли 2'!N73)</f>
        <v>0</v>
      </c>
    </row>
    <row r="24" spans="1:18" ht="23.25">
      <c r="A24" s="6" t="str">
        <f>приход!A25</f>
        <v>крупа рисовая</v>
      </c>
      <c r="B24" s="66">
        <f>сад!B74+ОСОБЫЙ!B74+сотрудники!B74+ясли!B74+'ясли 2'!B74</f>
        <v>23</v>
      </c>
      <c r="C24" s="66">
        <f>сад!C74+ОСОБЫЙ!C74+сотрудники!C74+ясли!C74+'ясли 2'!C74</f>
        <v>0</v>
      </c>
      <c r="D24" s="136">
        <f>сад!D74+ОСОБЫЙ!D74+сотрудники!D74+ясли!D74+'ясли 2'!D74</f>
        <v>0</v>
      </c>
      <c r="E24" s="66">
        <f>сад!E74+ОСОБЫЙ!E74+сотрудники!E74+ясли!E74+'ясли 2'!E74</f>
        <v>14</v>
      </c>
      <c r="F24" s="136">
        <f>сад!F74+ОСОБЫЙ!F74+сотрудники!F74+ясли!F74+'ясли 2'!F74</f>
        <v>0.11</v>
      </c>
      <c r="G24" s="66">
        <f>сад!G74+ОСОБЫЙ!G74+сотрудники!G74+ясли!G74+'ясли 2'!G74</f>
        <v>0</v>
      </c>
      <c r="H24" s="136">
        <f>сад!H74+ОСОБЫЙ!H74+сотрудники!H74+ясли!H74+'ясли 2'!H74</f>
        <v>0</v>
      </c>
      <c r="I24" s="66">
        <f>сад!I74+ОСОБЫЙ!I74+сотрудники!I74+ясли!I74+'ясли 2'!I74</f>
        <v>0</v>
      </c>
      <c r="J24" s="136">
        <f>сад!J74+ОСОБЫЙ!J74+сотрудники!J74+ясли!J74+'ясли 2'!J74</f>
        <v>0</v>
      </c>
      <c r="K24" s="136">
        <f>сад!K74</f>
        <v>0.055</v>
      </c>
      <c r="L24" s="136">
        <f>ясли!K74</f>
        <v>0.02</v>
      </c>
      <c r="M24" s="136">
        <f>сотрудники!K74</f>
        <v>0.035</v>
      </c>
      <c r="N24" s="136">
        <f>ОСОБЫЙ!K74</f>
        <v>0</v>
      </c>
      <c r="O24" s="136">
        <f>'ясли 2'!K74</f>
        <v>0</v>
      </c>
      <c r="P24" s="137">
        <f t="shared" si="0"/>
        <v>0.11</v>
      </c>
      <c r="Q24" s="8">
        <f>сад!M74</f>
        <v>-0.11</v>
      </c>
      <c r="R24" s="67">
        <f>SUM(сад!N74,ясли!N74,сотрудники!N74,ОСОБЫЙ!N74,'ясли 2'!N74)</f>
        <v>0</v>
      </c>
    </row>
    <row r="25" spans="1:18" ht="23.25" hidden="1">
      <c r="A25" s="6" t="str">
        <f>приход!A26</f>
        <v>крупа манная</v>
      </c>
      <c r="B25" s="66">
        <f>сад!B75+ОСОБЫЙ!B75+сотрудники!B75+ясли!B75+'ясли 2'!B75</f>
        <v>23</v>
      </c>
      <c r="C25" s="66">
        <f>сад!C75+ОСОБЫЙ!C75+сотрудники!C75+ясли!C75+'ясли 2'!C75</f>
        <v>0</v>
      </c>
      <c r="D25" s="136">
        <f>сад!D75+ОСОБЫЙ!D75+сотрудники!D75+ясли!D75+'ясли 2'!D75</f>
        <v>0</v>
      </c>
      <c r="E25" s="66">
        <f>сад!E75+ОСОБЫЙ!E75+сотрудники!E75+ясли!E75+'ясли 2'!E75</f>
        <v>0</v>
      </c>
      <c r="F25" s="136">
        <f>сад!F75+ОСОБЫЙ!F75+сотрудники!F75+ясли!F75+'ясли 2'!F75</f>
        <v>0</v>
      </c>
      <c r="G25" s="66">
        <f>сад!G75+ОСОБЫЙ!G75+сотрудники!G75+ясли!G75+'ясли 2'!G75</f>
        <v>0</v>
      </c>
      <c r="H25" s="136">
        <f>сад!H75+ОСОБЫЙ!H75+сотрудники!H75+ясли!H75+'ясли 2'!H75</f>
        <v>0</v>
      </c>
      <c r="I25" s="66">
        <f>сад!I75+ОСОБЫЙ!I75+сотрудники!I75+ясли!I75+'ясли 2'!I75</f>
        <v>0</v>
      </c>
      <c r="J25" s="136">
        <f>сад!J75+ОСОБЫЙ!J75+сотрудники!J75+ясли!J75+'ясли 2'!J75</f>
        <v>0</v>
      </c>
      <c r="K25" s="136">
        <f>сад!K75</f>
        <v>0</v>
      </c>
      <c r="L25" s="136">
        <f>ясли!K75</f>
        <v>0</v>
      </c>
      <c r="M25" s="136">
        <f>сотрудники!K75</f>
        <v>0</v>
      </c>
      <c r="N25" s="136">
        <f>ОСОБЫЙ!K75</f>
        <v>0</v>
      </c>
      <c r="O25" s="136">
        <f>'ясли 2'!K75</f>
        <v>0</v>
      </c>
      <c r="P25" s="137">
        <f t="shared" si="0"/>
        <v>0</v>
      </c>
      <c r="Q25" s="8">
        <f>сад!M75</f>
        <v>0</v>
      </c>
      <c r="R25" s="67">
        <f>SUM(сад!N75,ясли!N75,сотрудники!N75,ОСОБЫЙ!N75,'ясли 2'!N75)</f>
        <v>0</v>
      </c>
    </row>
    <row r="26" spans="1:18" ht="23.25" hidden="1">
      <c r="A26" s="6" t="str">
        <f>приход!A27</f>
        <v>крупа гречневая</v>
      </c>
      <c r="B26" s="66">
        <f>сад!B76+ОСОБЫЙ!B76+сотрудники!B76+ясли!B76+'ясли 2'!B76</f>
        <v>23</v>
      </c>
      <c r="C26" s="66">
        <f>сад!C76+ОСОБЫЙ!C76+сотрудники!C76+ясли!C76+'ясли 2'!C76</f>
        <v>0</v>
      </c>
      <c r="D26" s="136">
        <f>сад!D76+ОСОБЫЙ!D76+сотрудники!D76+ясли!D76+'ясли 2'!D76</f>
        <v>0</v>
      </c>
      <c r="E26" s="66">
        <f>сад!E76+ОСОБЫЙ!E76+сотрудники!E76+ясли!E76+'ясли 2'!E76</f>
        <v>0</v>
      </c>
      <c r="F26" s="136">
        <f>сад!F76+ОСОБЫЙ!F76+сотрудники!F76+ясли!F76+'ясли 2'!F76</f>
        <v>0</v>
      </c>
      <c r="G26" s="66">
        <f>сад!G76+ОСОБЫЙ!G76+сотрудники!G76+ясли!G76+'ясли 2'!G76</f>
        <v>0</v>
      </c>
      <c r="H26" s="136">
        <f>сад!H76+ОСОБЫЙ!H76+сотрудники!H76+ясли!H76+'ясли 2'!H76</f>
        <v>0</v>
      </c>
      <c r="I26" s="66">
        <f>сад!I76+ОСОБЫЙ!I76+сотрудники!I76+ясли!I76+'ясли 2'!I76</f>
        <v>0</v>
      </c>
      <c r="J26" s="136">
        <f>сад!J76+ОСОБЫЙ!J76+сотрудники!J76+ясли!J76+'ясли 2'!J76</f>
        <v>0</v>
      </c>
      <c r="K26" s="136">
        <f>сад!K76</f>
        <v>0</v>
      </c>
      <c r="L26" s="136">
        <f>ясли!K76</f>
        <v>0</v>
      </c>
      <c r="M26" s="136">
        <f>сотрудники!K76</f>
        <v>0</v>
      </c>
      <c r="N26" s="136">
        <f>ОСОБЫЙ!K76</f>
        <v>0</v>
      </c>
      <c r="O26" s="136">
        <f>'ясли 2'!K76</f>
        <v>0</v>
      </c>
      <c r="P26" s="137">
        <f t="shared" si="0"/>
        <v>0</v>
      </c>
      <c r="Q26" s="8">
        <f>сад!M76</f>
        <v>0</v>
      </c>
      <c r="R26" s="67">
        <f>SUM(сад!N76,ясли!N76,сотрудники!N76,ОСОБЫЙ!N76,'ясли 2'!N76)</f>
        <v>0</v>
      </c>
    </row>
    <row r="27" spans="1:18" ht="23.25" hidden="1">
      <c r="A27" s="6" t="str">
        <f>приход!A28</f>
        <v>крупа пшенная</v>
      </c>
      <c r="B27" s="66">
        <f>сад!B77+ОСОБЫЙ!B77+сотрудники!B77+ясли!B77+'ясли 2'!B77</f>
        <v>23</v>
      </c>
      <c r="C27" s="66">
        <f>сад!C77+ОСОБЫЙ!C77+сотрудники!C77+ясли!C77+'ясли 2'!C77</f>
        <v>0</v>
      </c>
      <c r="D27" s="136">
        <f>сад!D77+ОСОБЫЙ!D77+сотрудники!D77+ясли!D77+'ясли 2'!D77</f>
        <v>0</v>
      </c>
      <c r="E27" s="66">
        <f>сад!E77+ОСОБЫЙ!E77+сотрудники!E77+ясли!E77+'ясли 2'!E77</f>
        <v>0</v>
      </c>
      <c r="F27" s="136">
        <f>сад!F77+ОСОБЫЙ!F77+сотрудники!F77+ясли!F77+'ясли 2'!F77</f>
        <v>0</v>
      </c>
      <c r="G27" s="66">
        <f>сад!G77+ОСОБЫЙ!G77+сотрудники!G77+ясли!G77+'ясли 2'!G77</f>
        <v>0</v>
      </c>
      <c r="H27" s="136">
        <f>сад!H77+ОСОБЫЙ!H77+сотрудники!H77+ясли!H77+'ясли 2'!H77</f>
        <v>0</v>
      </c>
      <c r="I27" s="66">
        <f>сад!I77+ОСОБЫЙ!I77+сотрудники!I77+ясли!I77+'ясли 2'!I77</f>
        <v>0</v>
      </c>
      <c r="J27" s="136">
        <f>сад!J77+ОСОБЫЙ!J77+сотрудники!J77+ясли!J77+'ясли 2'!J77</f>
        <v>0</v>
      </c>
      <c r="K27" s="136">
        <f>сад!K77</f>
        <v>0</v>
      </c>
      <c r="L27" s="136">
        <f>ясли!K77</f>
        <v>0</v>
      </c>
      <c r="M27" s="136">
        <f>сотрудники!K77</f>
        <v>0</v>
      </c>
      <c r="N27" s="136">
        <f>ОСОБЫЙ!K77</f>
        <v>0</v>
      </c>
      <c r="O27" s="136">
        <f>'ясли 2'!K77</f>
        <v>0</v>
      </c>
      <c r="P27" s="137">
        <f t="shared" si="0"/>
        <v>0</v>
      </c>
      <c r="Q27" s="8">
        <f>сад!M77</f>
        <v>0</v>
      </c>
      <c r="R27" s="67">
        <f>SUM(сад!N77,ясли!N77,сотрудники!N77,ОСОБЫЙ!N77,'ясли 2'!N77)</f>
        <v>0</v>
      </c>
    </row>
    <row r="28" spans="1:18" ht="23.25" hidden="1">
      <c r="A28" s="6" t="str">
        <f>приход!A29</f>
        <v>крупа пшеничная</v>
      </c>
      <c r="B28" s="66">
        <f>сад!B78+ОСОБЫЙ!B78+сотрудники!B78+ясли!B78+'ясли 2'!B78</f>
        <v>23</v>
      </c>
      <c r="C28" s="66">
        <f>сад!C78+ОСОБЫЙ!C78+сотрудники!C78+ясли!C78+'ясли 2'!C78</f>
        <v>0</v>
      </c>
      <c r="D28" s="136">
        <f>сад!D78+ОСОБЫЙ!D78+сотрудники!D78+ясли!D78+'ясли 2'!D78</f>
        <v>0</v>
      </c>
      <c r="E28" s="66">
        <f>сад!E78+ОСОБЫЙ!E78+сотрудники!E78+ясли!E78+'ясли 2'!E78</f>
        <v>0</v>
      </c>
      <c r="F28" s="136">
        <f>сад!F78+ОСОБЫЙ!F78+сотрудники!F78+ясли!F78+'ясли 2'!F78</f>
        <v>0</v>
      </c>
      <c r="G28" s="66">
        <f>сад!G78+ОСОБЫЙ!G78+сотрудники!G78+ясли!G78+'ясли 2'!G78</f>
        <v>0</v>
      </c>
      <c r="H28" s="136">
        <f>сад!H78+ОСОБЫЙ!H78+сотрудники!H78+ясли!H78+'ясли 2'!H78</f>
        <v>0</v>
      </c>
      <c r="I28" s="66">
        <f>сад!I78+ОСОБЫЙ!I78+сотрудники!I78+ясли!I78+'ясли 2'!I78</f>
        <v>0</v>
      </c>
      <c r="J28" s="136">
        <f>сад!J78+ОСОБЫЙ!J78+сотрудники!J78+ясли!J78+'ясли 2'!J78</f>
        <v>0</v>
      </c>
      <c r="K28" s="136">
        <f>сад!K78</f>
        <v>0</v>
      </c>
      <c r="L28" s="136">
        <f>ясли!K78</f>
        <v>0</v>
      </c>
      <c r="M28" s="136">
        <f>сотрудники!K78</f>
        <v>0</v>
      </c>
      <c r="N28" s="136">
        <f>ОСОБЫЙ!K78</f>
        <v>0</v>
      </c>
      <c r="O28" s="136">
        <f>'ясли 2'!K78</f>
        <v>0</v>
      </c>
      <c r="P28" s="137">
        <f t="shared" si="0"/>
        <v>0</v>
      </c>
      <c r="Q28" s="8">
        <f>сад!M78</f>
        <v>0</v>
      </c>
      <c r="R28" s="67">
        <f>SUM(сад!N78,ясли!N78,сотрудники!N78,ОСОБЫЙ!N78,'ясли 2'!N78)</f>
        <v>0</v>
      </c>
    </row>
    <row r="29" spans="1:18" ht="23.25" hidden="1">
      <c r="A29" s="6" t="str">
        <f>приход!A30</f>
        <v>крупа горох</v>
      </c>
      <c r="B29" s="66">
        <f>сад!B79+ОСОБЫЙ!B79+сотрудники!B79+ясли!B79+'ясли 2'!B79</f>
        <v>23</v>
      </c>
      <c r="C29" s="66">
        <f>сад!C79+ОСОБЫЙ!C79+сотрудники!C79+ясли!C79+'ясли 2'!C79</f>
        <v>0</v>
      </c>
      <c r="D29" s="136">
        <f>сад!D79+ОСОБЫЙ!D79+сотрудники!D79+ясли!D79+'ясли 2'!D79</f>
        <v>0</v>
      </c>
      <c r="E29" s="66">
        <f>сад!E79+ОСОБЫЙ!E79+сотрудники!E79+ясли!E79+'ясли 2'!E79</f>
        <v>0</v>
      </c>
      <c r="F29" s="136">
        <f>сад!F79+ОСОБЫЙ!F79+сотрудники!F79+ясли!F79+'ясли 2'!F79</f>
        <v>0</v>
      </c>
      <c r="G29" s="66">
        <f>сад!G79+ОСОБЫЙ!G79+сотрудники!G79+ясли!G79+'ясли 2'!G79</f>
        <v>0</v>
      </c>
      <c r="H29" s="136">
        <f>сад!H79+ОСОБЫЙ!H79+сотрудники!H79+ясли!H79+'ясли 2'!H79</f>
        <v>0</v>
      </c>
      <c r="I29" s="66">
        <f>сад!I79+ОСОБЫЙ!I79+сотрудники!I79+ясли!I79+'ясли 2'!I79</f>
        <v>0</v>
      </c>
      <c r="J29" s="136">
        <f>сад!J79+ОСОБЫЙ!J79+сотрудники!J79+ясли!J79+'ясли 2'!J79</f>
        <v>0</v>
      </c>
      <c r="K29" s="136">
        <f>сад!K79</f>
        <v>0</v>
      </c>
      <c r="L29" s="136">
        <f>ясли!K79</f>
        <v>0</v>
      </c>
      <c r="M29" s="136">
        <f>сотрудники!K79</f>
        <v>0</v>
      </c>
      <c r="N29" s="136">
        <f>ОСОБЫЙ!K79</f>
        <v>0</v>
      </c>
      <c r="O29" s="136">
        <f>'ясли 2'!K79</f>
        <v>0</v>
      </c>
      <c r="P29" s="137">
        <f t="shared" si="0"/>
        <v>0</v>
      </c>
      <c r="Q29" s="8">
        <f>сад!M79</f>
        <v>0</v>
      </c>
      <c r="R29" s="67">
        <f>SUM(сад!N79,ясли!N79,сотрудники!N79,ОСОБЫЙ!N79,'ясли 2'!N79)</f>
        <v>0</v>
      </c>
    </row>
    <row r="30" spans="1:18" ht="23.25" hidden="1">
      <c r="A30" s="6" t="str">
        <f>приход!A31</f>
        <v>крупа перловая</v>
      </c>
      <c r="B30" s="66">
        <f>сад!B80+ОСОБЫЙ!B80+сотрудники!B80+ясли!B80+'ясли 2'!B80</f>
        <v>23</v>
      </c>
      <c r="C30" s="66">
        <f>сад!C80+ОСОБЫЙ!C80+сотрудники!C80+ясли!C80+'ясли 2'!C80</f>
        <v>0</v>
      </c>
      <c r="D30" s="136">
        <f>сад!D80+ОСОБЫЙ!D80+сотрудники!D80+ясли!D80+'ясли 2'!D80</f>
        <v>0</v>
      </c>
      <c r="E30" s="66">
        <f>сад!E80+ОСОБЫЙ!E80+сотрудники!E80+ясли!E80+'ясли 2'!E80</f>
        <v>0</v>
      </c>
      <c r="F30" s="136">
        <f>сад!F80+ОСОБЫЙ!F80+сотрудники!F80+ясли!F80+'ясли 2'!F80</f>
        <v>0</v>
      </c>
      <c r="G30" s="66">
        <f>сад!G80+ОСОБЫЙ!G80+сотрудники!G80+ясли!G80+'ясли 2'!G80</f>
        <v>0</v>
      </c>
      <c r="H30" s="136">
        <f>сад!H80+ОСОБЫЙ!H80+сотрудники!H80+ясли!H80+'ясли 2'!H80</f>
        <v>0</v>
      </c>
      <c r="I30" s="66">
        <f>сад!I80+ОСОБЫЙ!I80+сотрудники!I80+ясли!I80+'ясли 2'!I80</f>
        <v>0</v>
      </c>
      <c r="J30" s="136">
        <f>сад!J80+ОСОБЫЙ!J80+сотрудники!J80+ясли!J80+'ясли 2'!J80</f>
        <v>0</v>
      </c>
      <c r="K30" s="136">
        <f>сад!K80</f>
        <v>0</v>
      </c>
      <c r="L30" s="136">
        <f>ясли!K80</f>
        <v>0</v>
      </c>
      <c r="M30" s="136">
        <f>сотрудники!K80</f>
        <v>0</v>
      </c>
      <c r="N30" s="136">
        <f>ОСОБЫЙ!K80</f>
        <v>0</v>
      </c>
      <c r="O30" s="136">
        <f>'ясли 2'!K80</f>
        <v>0</v>
      </c>
      <c r="P30" s="137">
        <f t="shared" si="0"/>
        <v>0</v>
      </c>
      <c r="Q30" s="8">
        <f>сад!M80</f>
        <v>0</v>
      </c>
      <c r="R30" s="67">
        <f>SUM(сад!N80,ясли!N80,сотрудники!N80,ОСОБЫЙ!N80,'ясли 2'!N80)</f>
        <v>0</v>
      </c>
    </row>
    <row r="31" spans="1:18" ht="23.25" hidden="1">
      <c r="A31" s="6" t="str">
        <f>приход!A32</f>
        <v>крупа ячневая</v>
      </c>
      <c r="B31" s="66">
        <f>сад!B81+ОСОБЫЙ!B81+сотрудники!B81+ясли!B81+'ясли 2'!B81</f>
        <v>23</v>
      </c>
      <c r="C31" s="66">
        <f>сад!C81+ОСОБЫЙ!C81+сотрудники!C81+ясли!C81+'ясли 2'!C81</f>
        <v>0</v>
      </c>
      <c r="D31" s="136">
        <f>сад!D81+ОСОБЫЙ!D81+сотрудники!D81+ясли!D81+'ясли 2'!D81</f>
        <v>0</v>
      </c>
      <c r="E31" s="66">
        <f>сад!E81+ОСОБЫЙ!E81+сотрудники!E81+ясли!E81+'ясли 2'!E81</f>
        <v>0</v>
      </c>
      <c r="F31" s="136">
        <f>сад!F81+ОСОБЫЙ!F81+сотрудники!F81+ясли!F81+'ясли 2'!F81</f>
        <v>0</v>
      </c>
      <c r="G31" s="66">
        <f>сад!G81+ОСОБЫЙ!G81+сотрудники!G81+ясли!G81+'ясли 2'!G81</f>
        <v>0</v>
      </c>
      <c r="H31" s="136">
        <f>сад!H81+ОСОБЫЙ!H81+сотрудники!H81+ясли!H81+'ясли 2'!H81</f>
        <v>0</v>
      </c>
      <c r="I31" s="66">
        <f>сад!I81+ОСОБЫЙ!I81+сотрудники!I81+ясли!I81+'ясли 2'!I81</f>
        <v>0</v>
      </c>
      <c r="J31" s="136">
        <f>сад!J81+ОСОБЫЙ!J81+сотрудники!J81+ясли!J81+'ясли 2'!J81</f>
        <v>0</v>
      </c>
      <c r="K31" s="136">
        <f>сад!K81</f>
        <v>0</v>
      </c>
      <c r="L31" s="136">
        <f>ясли!K81</f>
        <v>0</v>
      </c>
      <c r="M31" s="136">
        <f>сотрудники!K81</f>
        <v>0</v>
      </c>
      <c r="N31" s="136">
        <f>ОСОБЫЙ!K81</f>
        <v>0</v>
      </c>
      <c r="O31" s="136">
        <f>'ясли 2'!K81</f>
        <v>0</v>
      </c>
      <c r="P31" s="137">
        <f t="shared" si="0"/>
        <v>0</v>
      </c>
      <c r="Q31" s="8">
        <f>сад!M81</f>
        <v>0</v>
      </c>
      <c r="R31" s="67">
        <f>SUM(сад!N81,ясли!N81,сотрудники!N81,ОСОБЫЙ!N81,'ясли 2'!N81)</f>
        <v>0</v>
      </c>
    </row>
    <row r="32" spans="1:18" ht="23.25" hidden="1">
      <c r="A32" s="6" t="str">
        <f>приход!A33</f>
        <v>Апельсин</v>
      </c>
      <c r="B32" s="66">
        <f>сад!B82+ОСОБЫЙ!B82+сотрудники!B82+ясли!B82+'ясли 2'!B82</f>
        <v>23</v>
      </c>
      <c r="C32" s="66">
        <f>сад!C82+ОСОБЫЙ!C82+сотрудники!C82+ясли!C82+'ясли 2'!C82</f>
        <v>0</v>
      </c>
      <c r="D32" s="136">
        <f>сад!D82+ОСОБЫЙ!D82+сотрудники!D82+ясли!D82+'ясли 2'!D82</f>
        <v>0</v>
      </c>
      <c r="E32" s="66">
        <f>сад!E82+ОСОБЫЙ!E82+сотрудники!E82+ясли!E82+'ясли 2'!E82</f>
        <v>0</v>
      </c>
      <c r="F32" s="136">
        <f>сад!F82+ОСОБЫЙ!F82+сотрудники!F82+ясли!F82+'ясли 2'!F82</f>
        <v>0</v>
      </c>
      <c r="G32" s="66">
        <f>сад!G82+ОСОБЫЙ!G82+сотрудники!G82+ясли!G82+'ясли 2'!G82</f>
        <v>0</v>
      </c>
      <c r="H32" s="136">
        <f>сад!H82+ОСОБЫЙ!H82+сотрудники!H82+ясли!H82+'ясли 2'!H82</f>
        <v>0</v>
      </c>
      <c r="I32" s="66">
        <f>сад!I82+ОСОБЫЙ!I82+сотрудники!I82+ясли!I82+'ясли 2'!I82</f>
        <v>0</v>
      </c>
      <c r="J32" s="136">
        <f>сад!J82+ОСОБЫЙ!J82+сотрудники!J82+ясли!J82+'ясли 2'!J82</f>
        <v>0</v>
      </c>
      <c r="K32" s="136">
        <f>сад!K82</f>
        <v>0</v>
      </c>
      <c r="L32" s="136">
        <f>ясли!K82</f>
        <v>0</v>
      </c>
      <c r="M32" s="136">
        <f>сотрудники!K82</f>
        <v>0</v>
      </c>
      <c r="N32" s="136">
        <f>ОСОБЫЙ!K82</f>
        <v>0</v>
      </c>
      <c r="O32" s="136">
        <f>'ясли 2'!K82</f>
        <v>0</v>
      </c>
      <c r="P32" s="137">
        <f t="shared" si="0"/>
        <v>0</v>
      </c>
      <c r="Q32" s="8">
        <f>сад!M82</f>
        <v>0</v>
      </c>
      <c r="R32" s="67">
        <f>SUM(сад!N82,ясли!N82,сотрудники!N82,ОСОБЫЙ!N82,'ясли 2'!N82)</f>
        <v>0</v>
      </c>
    </row>
    <row r="33" spans="1:18" ht="23.25">
      <c r="A33" s="6" t="str">
        <f>приход!A34</f>
        <v>Яблоко</v>
      </c>
      <c r="B33" s="66">
        <f>сад!B83+ОСОБЫЙ!B83+сотрудники!B83+ясли!B83+'ясли 2'!B83</f>
        <v>23</v>
      </c>
      <c r="C33" s="66">
        <f>сад!C83+ОСОБЫЙ!C83+сотрудники!C83+ясли!C83+'ясли 2'!C83</f>
        <v>0</v>
      </c>
      <c r="D33" s="136">
        <f>сад!D83+ОСОБЫЙ!D83+сотрудники!D83+ясли!D83+'ясли 2'!D83</f>
        <v>0</v>
      </c>
      <c r="E33" s="66">
        <f>сад!E83+ОСОБЫЙ!E83+сотрудники!E83+ясли!E83+'ясли 2'!E83</f>
        <v>384</v>
      </c>
      <c r="F33" s="136">
        <f>сад!F83+ОСОБЫЙ!F83+сотрудники!F83+ясли!F83+'ясли 2'!F83</f>
        <v>2.944</v>
      </c>
      <c r="G33" s="66">
        <f>сад!G83+ОСОБЫЙ!G83+сотрудники!G83+ясли!G83+'ясли 2'!G83</f>
        <v>0</v>
      </c>
      <c r="H33" s="136">
        <f>сад!H83+ОСОБЫЙ!H83+сотрудники!H83+ясли!H83+'ясли 2'!H83</f>
        <v>0</v>
      </c>
      <c r="I33" s="66">
        <f>сад!I83+ОСОБЫЙ!I83+сотрудники!I83+ясли!I83+'ясли 2'!I83</f>
        <v>0</v>
      </c>
      <c r="J33" s="136">
        <f>сад!J83+ОСОБЫЙ!J83+сотрудники!J83+ясли!J83+'ясли 2'!J83</f>
        <v>0</v>
      </c>
      <c r="K33" s="136">
        <f>сад!K83</f>
        <v>1.408</v>
      </c>
      <c r="L33" s="136">
        <f>ясли!K83</f>
        <v>0.64</v>
      </c>
      <c r="M33" s="136">
        <f>сотрудники!K83</f>
        <v>0.896</v>
      </c>
      <c r="N33" s="136">
        <f>ОСОБЫЙ!K83</f>
        <v>0</v>
      </c>
      <c r="O33" s="136">
        <f>'ясли 2'!K83</f>
        <v>0</v>
      </c>
      <c r="P33" s="137">
        <f t="shared" si="0"/>
        <v>2.944</v>
      </c>
      <c r="Q33" s="8">
        <f>сад!M83</f>
        <v>-2.944</v>
      </c>
      <c r="R33" s="67">
        <f>SUM(сад!N83,ясли!N83,сотрудники!N83,ОСОБЫЙ!N83,'ясли 2'!N83)</f>
        <v>0</v>
      </c>
    </row>
    <row r="34" spans="1:18" ht="23.25" hidden="1">
      <c r="A34" s="6" t="str">
        <f>приход!A35</f>
        <v>груша</v>
      </c>
      <c r="B34" s="66">
        <f>сад!B84+ОСОБЫЙ!B84+сотрудники!B84+ясли!B84+'ясли 2'!B84</f>
        <v>23</v>
      </c>
      <c r="C34" s="66">
        <f>сад!C84+ОСОБЫЙ!C84+сотрудники!C84+ясли!C84+'ясли 2'!C84</f>
        <v>0</v>
      </c>
      <c r="D34" s="136">
        <f>сад!D84+ОСОБЫЙ!D84+сотрудники!D84+ясли!D84+'ясли 2'!D84</f>
        <v>0</v>
      </c>
      <c r="E34" s="66">
        <f>сад!E84+ОСОБЫЙ!E84+сотрудники!E84+ясли!E84+'ясли 2'!E84</f>
        <v>0</v>
      </c>
      <c r="F34" s="136">
        <f>сад!F84+ОСОБЫЙ!F84+сотрудники!F84+ясли!F84+'ясли 2'!F84</f>
        <v>0</v>
      </c>
      <c r="G34" s="66">
        <f>сад!G84+ОСОБЫЙ!G84+сотрудники!G84+ясли!G84+'ясли 2'!G84</f>
        <v>0</v>
      </c>
      <c r="H34" s="136">
        <f>сад!H84+ОСОБЫЙ!H84+сотрудники!H84+ясли!H84+'ясли 2'!H84</f>
        <v>0</v>
      </c>
      <c r="I34" s="66">
        <f>сад!I84+ОСОБЫЙ!I84+сотрудники!I84+ясли!I84+'ясли 2'!I84</f>
        <v>0</v>
      </c>
      <c r="J34" s="136">
        <f>сад!J84+ОСОБЫЙ!J84+сотрудники!J84+ясли!J84+'ясли 2'!J84</f>
        <v>0</v>
      </c>
      <c r="K34" s="136">
        <f>сад!K84</f>
        <v>0</v>
      </c>
      <c r="L34" s="136">
        <f>ясли!K84</f>
        <v>0</v>
      </c>
      <c r="M34" s="136">
        <f>сотрудники!K84</f>
        <v>0</v>
      </c>
      <c r="N34" s="136">
        <f>ОСОБЫЙ!K84</f>
        <v>0</v>
      </c>
      <c r="O34" s="136">
        <f>'ясли 2'!K84</f>
        <v>0</v>
      </c>
      <c r="P34" s="137">
        <f t="shared" si="0"/>
        <v>0</v>
      </c>
      <c r="Q34" s="8">
        <f>сад!M84</f>
        <v>0</v>
      </c>
      <c r="R34" s="67">
        <f>SUM(сад!N84,ясли!N84,сотрудники!N84,ОСОБЫЙ!N84,'ясли 2'!N84)</f>
        <v>0</v>
      </c>
    </row>
    <row r="35" spans="1:18" ht="23.25" hidden="1">
      <c r="A35" s="6" t="str">
        <f>приход!A36</f>
        <v>Банан</v>
      </c>
      <c r="B35" s="66">
        <f>сад!B85+ОСОБЫЙ!B85+сотрудники!B85+ясли!B85+'ясли 2'!B85</f>
        <v>23</v>
      </c>
      <c r="C35" s="66">
        <f>сад!C85+ОСОБЫЙ!C85+сотрудники!C85+ясли!C85+'ясли 2'!C85</f>
        <v>0</v>
      </c>
      <c r="D35" s="136">
        <f>сад!D85+ОСОБЫЙ!D85+сотрудники!D85+ясли!D85+'ясли 2'!D85</f>
        <v>0</v>
      </c>
      <c r="E35" s="66">
        <f>сад!E85+ОСОБЫЙ!E85+сотрудники!E85+ясли!E85+'ясли 2'!E85</f>
        <v>0</v>
      </c>
      <c r="F35" s="136">
        <f>сад!F85+ОСОБЫЙ!F85+сотрудники!F85+ясли!F85+'ясли 2'!F85</f>
        <v>0</v>
      </c>
      <c r="G35" s="66">
        <f>сад!G85+ОСОБЫЙ!G85+сотрудники!G85+ясли!G85+'ясли 2'!G85</f>
        <v>0</v>
      </c>
      <c r="H35" s="136">
        <f>сад!H85+ОСОБЫЙ!H85+сотрудники!H85+ясли!H85+'ясли 2'!H85</f>
        <v>0</v>
      </c>
      <c r="I35" s="66">
        <f>сад!I85+ОСОБЫЙ!I85+сотрудники!I85+ясли!I85+'ясли 2'!I85</f>
        <v>0</v>
      </c>
      <c r="J35" s="136">
        <f>сад!J85+ОСОБЫЙ!J85+сотрудники!J85+ясли!J85+'ясли 2'!J85</f>
        <v>0</v>
      </c>
      <c r="K35" s="136">
        <f>сад!K85</f>
        <v>0</v>
      </c>
      <c r="L35" s="136">
        <f>ясли!K85</f>
        <v>0</v>
      </c>
      <c r="M35" s="136">
        <f>сотрудники!K85</f>
        <v>0</v>
      </c>
      <c r="N35" s="136">
        <f>ОСОБЫЙ!K85</f>
        <v>0</v>
      </c>
      <c r="O35" s="136">
        <f>'ясли 2'!K85</f>
        <v>0</v>
      </c>
      <c r="P35" s="137">
        <f t="shared" si="0"/>
        <v>0</v>
      </c>
      <c r="Q35" s="8">
        <f>сад!M85</f>
        <v>0</v>
      </c>
      <c r="R35" s="67">
        <f>SUM(сад!N85,ясли!N85,сотрудники!N85,ОСОБЫЙ!N85,'ясли 2'!N85)</f>
        <v>0</v>
      </c>
    </row>
    <row r="36" spans="1:18" ht="23.25" hidden="1">
      <c r="A36" s="6" t="str">
        <f>приход!A37</f>
        <v>Лимон</v>
      </c>
      <c r="B36" s="66">
        <f>сад!B86+ОСОБЫЙ!B86+сотрудники!B86+ясли!B86+'ясли 2'!B86</f>
        <v>23</v>
      </c>
      <c r="C36" s="66">
        <f>сад!C86+ОСОБЫЙ!C86+сотрудники!C86+ясли!C86+'ясли 2'!C86</f>
        <v>0</v>
      </c>
      <c r="D36" s="136">
        <f>сад!D86+ОСОБЫЙ!D86+сотрудники!D86+ясли!D86+'ясли 2'!D86</f>
        <v>0</v>
      </c>
      <c r="E36" s="66">
        <f>сад!E86+ОСОБЫЙ!E86+сотрудники!E86+ясли!E86+'ясли 2'!E86</f>
        <v>0</v>
      </c>
      <c r="F36" s="136">
        <f>сад!F86+ОСОБЫЙ!F86+сотрудники!F86+ясли!F86+'ясли 2'!F86</f>
        <v>0</v>
      </c>
      <c r="G36" s="66">
        <f>сад!G86+ОСОБЫЙ!G86+сотрудники!G86+ясли!G86+'ясли 2'!G86</f>
        <v>0</v>
      </c>
      <c r="H36" s="136">
        <f>сад!H86+ОСОБЫЙ!H86+сотрудники!H86+ясли!H86+'ясли 2'!H86</f>
        <v>0</v>
      </c>
      <c r="I36" s="66">
        <f>сад!I86+ОСОБЫЙ!I86+сотрудники!I86+ясли!I86+'ясли 2'!I86</f>
        <v>0</v>
      </c>
      <c r="J36" s="136">
        <f>сад!J86+ОСОБЫЙ!J86+сотрудники!J86+ясли!J86+'ясли 2'!J86</f>
        <v>0</v>
      </c>
      <c r="K36" s="136">
        <f>сад!K86</f>
        <v>0</v>
      </c>
      <c r="L36" s="136">
        <f>ясли!K86</f>
        <v>0</v>
      </c>
      <c r="M36" s="136">
        <f>сотрудники!K86</f>
        <v>0</v>
      </c>
      <c r="N36" s="136">
        <f>ОСОБЫЙ!K86</f>
        <v>0</v>
      </c>
      <c r="O36" s="136">
        <f>'ясли 2'!K86</f>
        <v>0</v>
      </c>
      <c r="P36" s="137">
        <f t="shared" si="0"/>
        <v>0</v>
      </c>
      <c r="Q36" s="8">
        <f>сад!M86</f>
        <v>0</v>
      </c>
      <c r="R36" s="67">
        <f>SUM(сад!N86,ясли!N86,сотрудники!N86,ОСОБЫЙ!N86,'ясли 2'!N86)</f>
        <v>0</v>
      </c>
    </row>
    <row r="37" spans="1:18" ht="23.25" hidden="1">
      <c r="A37" s="6" t="str">
        <f>приход!A38</f>
        <v>Мандарины</v>
      </c>
      <c r="B37" s="66">
        <f>сад!B87+ОСОБЫЙ!B87+сотрудники!B87+ясли!B87+'ясли 2'!B87</f>
        <v>23</v>
      </c>
      <c r="C37" s="66">
        <f>сад!C87+ОСОБЫЙ!C87+сотрудники!C87+ясли!C87+'ясли 2'!C87</f>
        <v>0</v>
      </c>
      <c r="D37" s="136">
        <f>сад!D87+ОСОБЫЙ!D87+сотрудники!D87+ясли!D87+'ясли 2'!D87</f>
        <v>0</v>
      </c>
      <c r="E37" s="66">
        <f>сад!E87+ОСОБЫЙ!E87+сотрудники!E87+ясли!E87+'ясли 2'!E87</f>
        <v>0</v>
      </c>
      <c r="F37" s="136">
        <f>сад!F87+ОСОБЫЙ!F87+сотрудники!F87+ясли!F87+'ясли 2'!F87</f>
        <v>0</v>
      </c>
      <c r="G37" s="66">
        <f>сад!G87+ОСОБЫЙ!G87+сотрудники!G87+ясли!G87+'ясли 2'!G87</f>
        <v>0</v>
      </c>
      <c r="H37" s="136">
        <f>сад!H87+ОСОБЫЙ!H87+сотрудники!H87+ясли!H87+'ясли 2'!H87</f>
        <v>0</v>
      </c>
      <c r="I37" s="66">
        <f>сад!I87+ОСОБЫЙ!I87+сотрудники!I87+ясли!I87+'ясли 2'!I87</f>
        <v>0</v>
      </c>
      <c r="J37" s="136">
        <f>сад!J87+ОСОБЫЙ!J87+сотрудники!J87+ясли!J87+'ясли 2'!J87</f>
        <v>0</v>
      </c>
      <c r="K37" s="136">
        <f>сад!K87</f>
        <v>0</v>
      </c>
      <c r="L37" s="136">
        <f>ясли!K87</f>
        <v>0</v>
      </c>
      <c r="M37" s="136">
        <f>сотрудники!K87</f>
        <v>0</v>
      </c>
      <c r="N37" s="136">
        <f>ОСОБЫЙ!K87</f>
        <v>0</v>
      </c>
      <c r="O37" s="136">
        <f>'ясли 2'!K87</f>
        <v>0</v>
      </c>
      <c r="P37" s="137">
        <f t="shared" si="0"/>
        <v>0</v>
      </c>
      <c r="Q37" s="8">
        <f>сад!M87</f>
        <v>0</v>
      </c>
      <c r="R37" s="67">
        <f>SUM(сад!N87,ясли!N87,сотрудники!N87,ОСОБЫЙ!N87,'ясли 2'!N87)</f>
        <v>0</v>
      </c>
    </row>
    <row r="38" spans="1:18" ht="23.25" hidden="1">
      <c r="A38" s="6" t="str">
        <f>приход!A39</f>
        <v>курага</v>
      </c>
      <c r="B38" s="66">
        <f>сад!B88+ОСОБЫЙ!B88+сотрудники!B88+ясли!B88+'ясли 2'!B88</f>
        <v>23</v>
      </c>
      <c r="C38" s="66">
        <f>сад!C88+ОСОБЫЙ!C88+сотрудники!C88+ясли!C88+'ясли 2'!C88</f>
        <v>0</v>
      </c>
      <c r="D38" s="136">
        <f>сад!D88+ОСОБЫЙ!D88+сотрудники!D88+ясли!D88+'ясли 2'!D88</f>
        <v>0</v>
      </c>
      <c r="E38" s="66">
        <f>сад!E88+ОСОБЫЙ!E88+сотрудники!E88+ясли!E88+'ясли 2'!E88</f>
        <v>0</v>
      </c>
      <c r="F38" s="136">
        <f>сад!F88+ОСОБЫЙ!F88+сотрудники!F88+ясли!F88+'ясли 2'!F88</f>
        <v>0</v>
      </c>
      <c r="G38" s="66">
        <f>сад!G88+ОСОБЫЙ!G88+сотрудники!G88+ясли!G88+'ясли 2'!G88</f>
        <v>0</v>
      </c>
      <c r="H38" s="136">
        <f>сад!H88+ОСОБЫЙ!H88+сотрудники!H88+ясли!H88+'ясли 2'!H88</f>
        <v>0</v>
      </c>
      <c r="I38" s="66">
        <f>сад!I88+ОСОБЫЙ!I88+сотрудники!I88+ясли!I88+'ясли 2'!I88</f>
        <v>0</v>
      </c>
      <c r="J38" s="136">
        <f>сад!J88+ОСОБЫЙ!J88+сотрудники!J88+ясли!J88+'ясли 2'!J88</f>
        <v>0</v>
      </c>
      <c r="K38" s="136">
        <f>сад!K88</f>
        <v>0</v>
      </c>
      <c r="L38" s="136">
        <f>ясли!K88</f>
        <v>0</v>
      </c>
      <c r="M38" s="136">
        <f>сотрудники!K88</f>
        <v>0</v>
      </c>
      <c r="N38" s="136">
        <f>ОСОБЫЙ!K88</f>
        <v>0</v>
      </c>
      <c r="O38" s="136">
        <f>'ясли 2'!K88</f>
        <v>0</v>
      </c>
      <c r="P38" s="137">
        <f t="shared" si="0"/>
        <v>0</v>
      </c>
      <c r="Q38" s="8">
        <f>сад!M88</f>
        <v>0</v>
      </c>
      <c r="R38" s="67">
        <f>SUM(сад!N88,ясли!N88,сотрудники!N88,ОСОБЫЙ!N88,'ясли 2'!N88)</f>
        <v>0</v>
      </c>
    </row>
    <row r="39" spans="1:18" ht="23.25" hidden="1">
      <c r="A39" s="6" t="str">
        <f>приход!A40</f>
        <v>изюм</v>
      </c>
      <c r="B39" s="66">
        <f>сад!B89+ОСОБЫЙ!B89+сотрудники!B89+ясли!B89+'ясли 2'!B89</f>
        <v>23</v>
      </c>
      <c r="C39" s="66">
        <f>сад!C89+ОСОБЫЙ!C89+сотрудники!C89+ясли!C89+'ясли 2'!C89</f>
        <v>0</v>
      </c>
      <c r="D39" s="136">
        <f>сад!D89+ОСОБЫЙ!D89+сотрудники!D89+ясли!D89+'ясли 2'!D89</f>
        <v>0</v>
      </c>
      <c r="E39" s="66">
        <f>сад!E89+ОСОБЫЙ!E89+сотрудники!E89+ясли!E89+'ясли 2'!E89</f>
        <v>0</v>
      </c>
      <c r="F39" s="136">
        <f>сад!F89+ОСОБЫЙ!F89+сотрудники!F89+ясли!F89+'ясли 2'!F89</f>
        <v>0</v>
      </c>
      <c r="G39" s="66">
        <f>сад!G89+ОСОБЫЙ!G89+сотрудники!G89+ясли!G89+'ясли 2'!G89</f>
        <v>0</v>
      </c>
      <c r="H39" s="136">
        <f>сад!H89+ОСОБЫЙ!H89+сотрудники!H89+ясли!H89+'ясли 2'!H89</f>
        <v>0</v>
      </c>
      <c r="I39" s="66">
        <f>сад!I89+ОСОБЫЙ!I89+сотрудники!I89+ясли!I89+'ясли 2'!I89</f>
        <v>0</v>
      </c>
      <c r="J39" s="136">
        <f>сад!J89+ОСОБЫЙ!J89+сотрудники!J89+ясли!J89+'ясли 2'!J89</f>
        <v>0</v>
      </c>
      <c r="K39" s="136">
        <f>сад!K89</f>
        <v>0</v>
      </c>
      <c r="L39" s="136">
        <f>ясли!K89</f>
        <v>0</v>
      </c>
      <c r="M39" s="136">
        <f>сотрудники!K89</f>
        <v>0</v>
      </c>
      <c r="N39" s="136">
        <f>ОСОБЫЙ!K89</f>
        <v>0</v>
      </c>
      <c r="O39" s="136">
        <f>'ясли 2'!K89</f>
        <v>0</v>
      </c>
      <c r="P39" s="137">
        <f t="shared" si="0"/>
        <v>0</v>
      </c>
      <c r="Q39" s="8">
        <f>сад!M89</f>
        <v>0</v>
      </c>
      <c r="R39" s="67">
        <f>SUM(сад!N89,ясли!N89,сотрудники!N89,ОСОБЫЙ!N89,'ясли 2'!N89)</f>
        <v>0</v>
      </c>
    </row>
    <row r="40" spans="1:18" ht="23.25" hidden="1">
      <c r="A40" s="6" t="str">
        <f>приход!A41</f>
        <v>фрукты сухие</v>
      </c>
      <c r="B40" s="66">
        <f>сад!B90+ОСОБЫЙ!B90+сотрудники!B90+ясли!B90+'ясли 2'!B90</f>
        <v>23</v>
      </c>
      <c r="C40" s="66">
        <f>сад!C90+ОСОБЫЙ!C90+сотрудники!C90+ясли!C90+'ясли 2'!C90</f>
        <v>0</v>
      </c>
      <c r="D40" s="136">
        <f>сад!D90+ОСОБЫЙ!D90+сотрудники!D90+ясли!D90+'ясли 2'!D90</f>
        <v>0</v>
      </c>
      <c r="E40" s="66">
        <f>сад!E90+ОСОБЫЙ!E90+сотрудники!E90+ясли!E90+'ясли 2'!E90</f>
        <v>0</v>
      </c>
      <c r="F40" s="136">
        <f>сад!F90+ОСОБЫЙ!F90+сотрудники!F90+ясли!F90+'ясли 2'!F90</f>
        <v>0</v>
      </c>
      <c r="G40" s="66">
        <f>сад!G90+ОСОБЫЙ!G90+сотрудники!G90+ясли!G90+'ясли 2'!G90</f>
        <v>0</v>
      </c>
      <c r="H40" s="136">
        <f>сад!H90+ОСОБЫЙ!H90+сотрудники!H90+ясли!H90+'ясли 2'!H90</f>
        <v>0</v>
      </c>
      <c r="I40" s="66">
        <f>сад!I90+ОСОБЫЙ!I90+сотрудники!I90+ясли!I90+'ясли 2'!I90</f>
        <v>0</v>
      </c>
      <c r="J40" s="136">
        <f>сад!J90+ОСОБЫЙ!J90+сотрудники!J90+ясли!J90+'ясли 2'!J90</f>
        <v>0</v>
      </c>
      <c r="K40" s="136">
        <f>сад!K90</f>
        <v>0</v>
      </c>
      <c r="L40" s="136">
        <f>ясли!K90</f>
        <v>0</v>
      </c>
      <c r="M40" s="136">
        <f>сотрудники!K90</f>
        <v>0</v>
      </c>
      <c r="N40" s="136">
        <f>ОСОБЫЙ!K90</f>
        <v>0</v>
      </c>
      <c r="O40" s="136">
        <f>'ясли 2'!K90</f>
        <v>0</v>
      </c>
      <c r="P40" s="137">
        <f t="shared" si="0"/>
        <v>0</v>
      </c>
      <c r="Q40" s="8">
        <f>сад!M90</f>
        <v>0</v>
      </c>
      <c r="R40" s="67">
        <f>SUM(сад!N90,ясли!N90,сотрудники!N90,ОСОБЫЙ!N90,'ясли 2'!N90)</f>
        <v>0</v>
      </c>
    </row>
    <row r="41" spans="1:18" ht="23.25" hidden="1">
      <c r="A41" s="6" t="str">
        <f>приход!A42</f>
        <v>смесь из груш</v>
      </c>
      <c r="B41" s="66">
        <f>сад!B91+ОСОБЫЙ!B91+сотрудники!B91+ясли!B91+'ясли 2'!B91</f>
        <v>23</v>
      </c>
      <c r="C41" s="66">
        <f>сад!C91+ОСОБЫЙ!C91+сотрудники!C91+ясли!C91+'ясли 2'!C91</f>
        <v>0</v>
      </c>
      <c r="D41" s="136">
        <f>сад!D91+ОСОБЫЙ!D91+сотрудники!D91+ясли!D91+'ясли 2'!D91</f>
        <v>0</v>
      </c>
      <c r="E41" s="66">
        <f>сад!E91+ОСОБЫЙ!E91+сотрудники!E91+ясли!E91+'ясли 2'!E91</f>
        <v>5</v>
      </c>
      <c r="F41" s="136">
        <f>сад!F91+ОСОБЫЙ!F91+сотрудники!F91+ясли!F91+'ясли 2'!F91</f>
        <v>0</v>
      </c>
      <c r="G41" s="66">
        <f>сад!G91+ОСОБЫЙ!G91+сотрудники!G91+ясли!G91+'ясли 2'!G91</f>
        <v>0</v>
      </c>
      <c r="H41" s="136">
        <f>сад!H91+ОСОБЫЙ!H91+сотрудники!H91+ясли!H91+'ясли 2'!H91</f>
        <v>0</v>
      </c>
      <c r="I41" s="66">
        <f>сад!I91+ОСОБЫЙ!I91+сотрудники!I91+ясли!I91+'ясли 2'!I91</f>
        <v>0</v>
      </c>
      <c r="J41" s="136">
        <f>сад!J91+ОСОБЫЙ!J91+сотрудники!J91+ясли!J91+'ясли 2'!J91</f>
        <v>0</v>
      </c>
      <c r="K41" s="136">
        <f>сад!K91</f>
        <v>0</v>
      </c>
      <c r="L41" s="136">
        <f>ясли!K91</f>
        <v>0</v>
      </c>
      <c r="M41" s="136">
        <f>сотрудники!K91</f>
        <v>0</v>
      </c>
      <c r="N41" s="136">
        <f>ОСОБЫЙ!K91</f>
        <v>0</v>
      </c>
      <c r="O41" s="136">
        <f>'ясли 2'!K91</f>
        <v>0</v>
      </c>
      <c r="P41" s="137">
        <f t="shared" si="0"/>
        <v>0</v>
      </c>
      <c r="Q41" s="8">
        <f>сад!M91</f>
        <v>0</v>
      </c>
      <c r="R41" s="67">
        <f>SUM(сад!N91,ясли!N91,сотрудники!N91,ОСОБЫЙ!N91,'ясли 2'!N91)</f>
        <v>0</v>
      </c>
    </row>
    <row r="42" spans="1:18" ht="23.25" hidden="1">
      <c r="A42" s="6" t="str">
        <f>приход!A43</f>
        <v>смесь из яблок</v>
      </c>
      <c r="B42" s="66">
        <f>сад!B92+ОСОБЫЙ!B92+сотрудники!B92+ясли!B92+'ясли 2'!B92</f>
        <v>23</v>
      </c>
      <c r="C42" s="66">
        <f>сад!C92+ОСОБЫЙ!C92+сотрудники!C92+ясли!C92+'ясли 2'!C92</f>
        <v>0</v>
      </c>
      <c r="D42" s="136">
        <f>сад!D92+ОСОБЫЙ!D92+сотрудники!D92+ясли!D92+'ясли 2'!D92</f>
        <v>0</v>
      </c>
      <c r="E42" s="66">
        <f>сад!E92+ОСОБЫЙ!E92+сотрудники!E92+ясли!E92+'ясли 2'!E92</f>
        <v>5</v>
      </c>
      <c r="F42" s="136">
        <f>сад!F92+ОСОБЫЙ!F92+сотрудники!F92+ясли!F92+'ясли 2'!F92</f>
        <v>0</v>
      </c>
      <c r="G42" s="66">
        <f>сад!G92+ОСОБЫЙ!G92+сотрудники!G92+ясли!G92+'ясли 2'!G92</f>
        <v>0</v>
      </c>
      <c r="H42" s="136">
        <f>сад!H92+ОСОБЫЙ!H92+сотрудники!H92+ясли!H92+'ясли 2'!H92</f>
        <v>0</v>
      </c>
      <c r="I42" s="66">
        <f>сад!I92+ОСОБЫЙ!I92+сотрудники!I92+ясли!I92+'ясли 2'!I92</f>
        <v>0</v>
      </c>
      <c r="J42" s="136">
        <f>сад!J92+ОСОБЫЙ!J92+сотрудники!J92+ясли!J92+'ясли 2'!J92</f>
        <v>0</v>
      </c>
      <c r="K42" s="136">
        <f>сад!K92</f>
        <v>0</v>
      </c>
      <c r="L42" s="136">
        <f>ясли!K92</f>
        <v>0</v>
      </c>
      <c r="M42" s="136">
        <f>сотрудники!K92</f>
        <v>0</v>
      </c>
      <c r="N42" s="136">
        <f>ОСОБЫЙ!K92</f>
        <v>0</v>
      </c>
      <c r="O42" s="136">
        <f>'ясли 2'!K92</f>
        <v>0</v>
      </c>
      <c r="P42" s="137">
        <f t="shared" si="0"/>
        <v>0</v>
      </c>
      <c r="Q42" s="8">
        <f>сад!M92</f>
        <v>0</v>
      </c>
      <c r="R42" s="67">
        <f>SUM(сад!N92,ясли!N92,сотрудники!N92,ОСОБЫЙ!N92,'ясли 2'!N92)</f>
        <v>0</v>
      </c>
    </row>
    <row r="43" spans="1:18" ht="23.25" hidden="1">
      <c r="A43" s="6" t="str">
        <f>приход!A44</f>
        <v>сок</v>
      </c>
      <c r="B43" s="66">
        <f>сад!B93+ОСОБЫЙ!B93+сотрудники!B93+ясли!B93+'ясли 2'!B93</f>
        <v>23</v>
      </c>
      <c r="C43" s="66">
        <f>сад!C93+ОСОБЫЙ!C93+сотрудники!C93+ясли!C93+'ясли 2'!C93</f>
        <v>0</v>
      </c>
      <c r="D43" s="136">
        <f>сад!D93+ОСОБЫЙ!D93+сотрудники!D93+ясли!D93+'ясли 2'!D93</f>
        <v>0</v>
      </c>
      <c r="E43" s="66">
        <f>сад!E93+ОСОБЫЙ!E93+сотрудники!E93+ясли!E93+'ясли 2'!E93</f>
        <v>0</v>
      </c>
      <c r="F43" s="136">
        <f>сад!F93+ОСОБЫЙ!F93+сотрудники!F93+ясли!F93+'ясли 2'!F93</f>
        <v>0</v>
      </c>
      <c r="G43" s="66">
        <f>сад!G93+ОСОБЫЙ!G93+сотрудники!G93+ясли!G93+'ясли 2'!G93</f>
        <v>0</v>
      </c>
      <c r="H43" s="136">
        <f>сад!H93+ОСОБЫЙ!H93+сотрудники!H93+ясли!H93+'ясли 2'!H93</f>
        <v>0</v>
      </c>
      <c r="I43" s="66">
        <f>сад!I93+ОСОБЫЙ!I93+сотрудники!I93+ясли!I93+'ясли 2'!I93</f>
        <v>0</v>
      </c>
      <c r="J43" s="136">
        <f>сад!J93+ОСОБЫЙ!J93+сотрудники!J93+ясли!J93+'ясли 2'!J93</f>
        <v>0</v>
      </c>
      <c r="K43" s="136">
        <f>сад!K93</f>
        <v>0</v>
      </c>
      <c r="L43" s="136">
        <f>ясли!K93</f>
        <v>0</v>
      </c>
      <c r="M43" s="136">
        <f>сотрудники!K93</f>
        <v>0</v>
      </c>
      <c r="N43" s="136">
        <f>ОСОБЫЙ!K93</f>
        <v>0</v>
      </c>
      <c r="O43" s="136">
        <f>'ясли 2'!K93</f>
        <v>0</v>
      </c>
      <c r="P43" s="137">
        <f t="shared" si="0"/>
        <v>0</v>
      </c>
      <c r="Q43" s="8">
        <f>сад!M93</f>
        <v>0</v>
      </c>
      <c r="R43" s="67">
        <f>SUM(сад!N93,ясли!N93,сотрудники!N93,ОСОБЫЙ!N93,'ясли 2'!N93)</f>
        <v>0</v>
      </c>
    </row>
    <row r="44" spans="1:18" ht="23.25" hidden="1">
      <c r="A44" s="6" t="str">
        <f>приход!A45</f>
        <v>кисель сухой</v>
      </c>
      <c r="B44" s="66">
        <f>сад!B94+ОСОБЫЙ!B94+сотрудники!B94+ясли!B94+'ясли 2'!B94</f>
        <v>23</v>
      </c>
      <c r="C44" s="66">
        <f>сад!C94+ОСОБЫЙ!C94+сотрудники!C94+ясли!C94+'ясли 2'!C94</f>
        <v>0</v>
      </c>
      <c r="D44" s="136">
        <f>сад!D94+ОСОБЫЙ!D94+сотрудники!D94+ясли!D94+'ясли 2'!D94</f>
        <v>0</v>
      </c>
      <c r="E44" s="66">
        <f>сад!E94+ОСОБЫЙ!E94+сотрудники!E94+ясли!E94+'ясли 2'!E94</f>
        <v>0</v>
      </c>
      <c r="F44" s="136">
        <f>сад!F94+ОСОБЫЙ!F94+сотрудники!F94+ясли!F94+'ясли 2'!F94</f>
        <v>0</v>
      </c>
      <c r="G44" s="66">
        <f>сад!G94+ОСОБЫЙ!G94+сотрудники!G94+ясли!G94+'ясли 2'!G94</f>
        <v>0</v>
      </c>
      <c r="H44" s="136">
        <f>сад!H94+ОСОБЫЙ!H94+сотрудники!H94+ясли!H94+'ясли 2'!H94</f>
        <v>0</v>
      </c>
      <c r="I44" s="66">
        <f>сад!I94+ОСОБЫЙ!I94+сотрудники!I94+ясли!I94+'ясли 2'!I94</f>
        <v>0</v>
      </c>
      <c r="J44" s="136">
        <f>сад!J94+ОСОБЫЙ!J94+сотрудники!J94+ясли!J94+'ясли 2'!J94</f>
        <v>0</v>
      </c>
      <c r="K44" s="136">
        <f>сад!K94</f>
        <v>0</v>
      </c>
      <c r="L44" s="136">
        <f>ясли!K94</f>
        <v>0</v>
      </c>
      <c r="M44" s="136">
        <f>сотрудники!K94</f>
        <v>0</v>
      </c>
      <c r="N44" s="136">
        <f>ОСОБЫЙ!K94</f>
        <v>0</v>
      </c>
      <c r="O44" s="136">
        <f>'ясли 2'!K94</f>
        <v>0</v>
      </c>
      <c r="P44" s="137">
        <f t="shared" si="0"/>
        <v>0</v>
      </c>
      <c r="Q44" s="8">
        <f>сад!M94</f>
        <v>0</v>
      </c>
      <c r="R44" s="67">
        <f>SUM(сад!N94,ясли!N94,сотрудники!N94,ОСОБЫЙ!N94,'ясли 2'!N94)</f>
        <v>0</v>
      </c>
    </row>
    <row r="45" spans="1:18" ht="23.25">
      <c r="A45" s="6" t="str">
        <f>приход!A46</f>
        <v>хлеб ржаной</v>
      </c>
      <c r="B45" s="66">
        <f>сад!B95+ОСОБЫЙ!B95+сотрудники!B95+ясли!B95+'ясли 2'!B95</f>
        <v>23</v>
      </c>
      <c r="C45" s="66">
        <f>сад!C95+ОСОБЫЙ!C95+сотрудники!C95+ясли!C95+'ясли 2'!C95</f>
        <v>0</v>
      </c>
      <c r="D45" s="136">
        <f>сад!D95+ОСОБЫЙ!D95+сотрудники!D95+ясли!D95+'ясли 2'!D95</f>
        <v>0</v>
      </c>
      <c r="E45" s="66">
        <f>сад!E95+ОСОБЫЙ!E95+сотрудники!E95+ясли!E95+'ясли 2'!E95</f>
        <v>105</v>
      </c>
      <c r="F45" s="136">
        <f>сад!F95+ОСОБЫЙ!F95+сотрудники!F95+ясли!F95+'ясли 2'!F95</f>
        <v>0.8049999999999999</v>
      </c>
      <c r="G45" s="66">
        <f>сад!G95+ОСОБЫЙ!G95+сотрудники!G95+ясли!G95+'ясли 2'!G95</f>
        <v>0</v>
      </c>
      <c r="H45" s="136">
        <f>сад!H95+ОСОБЫЙ!H95+сотрудники!H95+ясли!H95+'ясли 2'!H95</f>
        <v>0</v>
      </c>
      <c r="I45" s="66">
        <f>сад!I95+ОСОБЫЙ!I95+сотрудники!I95+ясли!I95+'ясли 2'!I95</f>
        <v>0</v>
      </c>
      <c r="J45" s="136">
        <f>сад!J95+ОСОБЫЙ!J95+сотрудники!J95+ясли!J95+'ясли 2'!J95</f>
        <v>0</v>
      </c>
      <c r="K45" s="136">
        <f>сад!K95</f>
        <v>0.385</v>
      </c>
      <c r="L45" s="136">
        <f>ясли!K95</f>
        <v>0.175</v>
      </c>
      <c r="M45" s="136">
        <f>сотрудники!K95</f>
        <v>0.245</v>
      </c>
      <c r="N45" s="136">
        <f>ОСОБЫЙ!K95</f>
        <v>0</v>
      </c>
      <c r="O45" s="136">
        <f>'ясли 2'!K95</f>
        <v>0</v>
      </c>
      <c r="P45" s="137">
        <f t="shared" si="0"/>
        <v>0.805</v>
      </c>
      <c r="Q45" s="8">
        <f>сад!M95</f>
        <v>-0.805</v>
      </c>
      <c r="R45" s="67">
        <f>SUM(сад!N95,ясли!N95,сотрудники!N95,ОСОБЫЙ!N95,'ясли 2'!N95)</f>
        <v>0</v>
      </c>
    </row>
    <row r="46" spans="1:18" ht="23.25">
      <c r="A46" s="6" t="str">
        <f>приход!A47</f>
        <v>хлеб пшеничный</v>
      </c>
      <c r="B46" s="66">
        <f>сад!B96+ОСОБЫЙ!B96+сотрудники!B96+ясли!B96+'ясли 2'!B96</f>
        <v>23</v>
      </c>
      <c r="C46" s="66">
        <f>сад!C96+ОСОБЫЙ!C96+сотрудники!C96+ясли!C96+'ясли 2'!C96</f>
        <v>0</v>
      </c>
      <c r="D46" s="136">
        <f>сад!D96+ОСОБЫЙ!D96+сотрудники!D96+ясли!D96+'ясли 2'!D96</f>
        <v>0</v>
      </c>
      <c r="E46" s="66">
        <f>сад!E96+ОСОБЫЙ!E96+сотрудники!E96+ясли!E96+'ясли 2'!E96</f>
        <v>145</v>
      </c>
      <c r="F46" s="136">
        <f>сад!F96+ОСОБЫЙ!F96+сотрудники!F96+ясли!F96+'ясли 2'!F96</f>
        <v>0.8049999999999999</v>
      </c>
      <c r="G46" s="66">
        <f>сад!G96+ОСОБЫЙ!G96+сотрудники!G96+ясли!G96+'ясли 2'!G96</f>
        <v>0</v>
      </c>
      <c r="H46" s="136">
        <f>сад!H96+ОСОБЫЙ!H96+сотрудники!H96+ясли!H96+'ясли 2'!H96</f>
        <v>0</v>
      </c>
      <c r="I46" s="66">
        <f>сад!I96+ОСОБЫЙ!I96+сотрудники!I96+ясли!I96+'ясли 2'!I96</f>
        <v>0</v>
      </c>
      <c r="J46" s="136">
        <f>сад!J96+ОСОБЫЙ!J96+сотрудники!J96+ясли!J96+'ясли 2'!J96</f>
        <v>0</v>
      </c>
      <c r="K46" s="136">
        <f>сад!K96</f>
        <v>0.385</v>
      </c>
      <c r="L46" s="136">
        <f>ясли!K96</f>
        <v>0.175</v>
      </c>
      <c r="M46" s="136">
        <f>сотрудники!K96</f>
        <v>0.245</v>
      </c>
      <c r="N46" s="136">
        <f>ОСОБЫЙ!K96</f>
        <v>0</v>
      </c>
      <c r="O46" s="136">
        <f>'ясли 2'!K96</f>
        <v>0</v>
      </c>
      <c r="P46" s="137">
        <f t="shared" si="0"/>
        <v>0.805</v>
      </c>
      <c r="Q46" s="8">
        <f>сад!M96</f>
        <v>-0.805</v>
      </c>
      <c r="R46" s="67">
        <f>SUM(сад!N96,ясли!N96,сотрудники!N96,ОСОБЫЙ!N96,'ясли 2'!N96)</f>
        <v>0</v>
      </c>
    </row>
    <row r="47" spans="1:18" ht="23.25" hidden="1">
      <c r="A47" s="6" t="str">
        <f>приход!A48</f>
        <v>батон</v>
      </c>
      <c r="B47" s="66">
        <f>сад!B97+ОСОБЫЙ!B97+сотрудники!B97+ясли!B97+'ясли 2'!B97</f>
        <v>23</v>
      </c>
      <c r="C47" s="66">
        <f>сад!C97+ОСОБЫЙ!C97+сотрудники!C97+ясли!C97+'ясли 2'!C97</f>
        <v>0</v>
      </c>
      <c r="D47" s="136">
        <f>сад!D97+ОСОБЫЙ!D97+сотрудники!D97+ясли!D97+'ясли 2'!D97</f>
        <v>0</v>
      </c>
      <c r="E47" s="66">
        <f>сад!E97+ОСОБЫЙ!E97+сотрудники!E97+ясли!E97+'ясли 2'!E97</f>
        <v>0</v>
      </c>
      <c r="F47" s="136">
        <f>сад!F97+ОСОБЫЙ!F97+сотрудники!F97+ясли!F97+'ясли 2'!F97</f>
        <v>0</v>
      </c>
      <c r="G47" s="66">
        <f>сад!G97+ОСОБЫЙ!G97+сотрудники!G97+ясли!G97+'ясли 2'!G97</f>
        <v>0</v>
      </c>
      <c r="H47" s="136">
        <f>сад!H97+ОСОБЫЙ!H97+сотрудники!H97+ясли!H97+'ясли 2'!H97</f>
        <v>0</v>
      </c>
      <c r="I47" s="66">
        <f>сад!I97+ОСОБЫЙ!I97+сотрудники!I97+ясли!I97+'ясли 2'!I97</f>
        <v>0</v>
      </c>
      <c r="J47" s="136">
        <f>сад!J97+ОСОБЫЙ!J97+сотрудники!J97+ясли!J97+'ясли 2'!J97</f>
        <v>0</v>
      </c>
      <c r="K47" s="136">
        <f>сад!K97</f>
        <v>0</v>
      </c>
      <c r="L47" s="136">
        <f>ясли!K97</f>
        <v>0</v>
      </c>
      <c r="M47" s="136">
        <f>сотрудники!K97</f>
        <v>0</v>
      </c>
      <c r="N47" s="136">
        <f>ОСОБЫЙ!K97</f>
        <v>0</v>
      </c>
      <c r="O47" s="136">
        <f>'ясли 2'!K97</f>
        <v>0</v>
      </c>
      <c r="P47" s="137">
        <f t="shared" si="0"/>
        <v>0</v>
      </c>
      <c r="Q47" s="8">
        <f>сад!M97</f>
        <v>0</v>
      </c>
      <c r="R47" s="67">
        <f>SUM(сад!N97,ясли!N97,сотрудники!N97,ОСОБЫЙ!N97,'ясли 2'!N97)</f>
        <v>0</v>
      </c>
    </row>
    <row r="48" spans="1:18" ht="23.25" hidden="1">
      <c r="A48" s="6" t="str">
        <f>приход!A49</f>
        <v>сухари панировачные</v>
      </c>
      <c r="B48" s="66">
        <f>сад!B98+ОСОБЫЙ!B98+сотрудники!B98+ясли!B98+'ясли 2'!B98</f>
        <v>23</v>
      </c>
      <c r="C48" s="66">
        <f>сад!C98+ОСОБЫЙ!C98+сотрудники!C98+ясли!C98+'ясли 2'!C98</f>
        <v>0</v>
      </c>
      <c r="D48" s="136">
        <f>сад!D98+ОСОБЫЙ!D98+сотрудники!D98+ясли!D98+'ясли 2'!D98</f>
        <v>0</v>
      </c>
      <c r="E48" s="66">
        <f>сад!E98+ОСОБЫЙ!E98+сотрудники!E98+ясли!E98+'ясли 2'!E98</f>
        <v>0</v>
      </c>
      <c r="F48" s="136">
        <f>сад!F98+ОСОБЫЙ!F98+сотрудники!F98+ясли!F98+'ясли 2'!F98</f>
        <v>0</v>
      </c>
      <c r="G48" s="66">
        <f>сад!G98+ОСОБЫЙ!G98+сотрудники!G98+ясли!G98+'ясли 2'!G98</f>
        <v>0</v>
      </c>
      <c r="H48" s="136">
        <f>сад!H98+ОСОБЫЙ!H98+сотрудники!H98+ясли!H98+'ясли 2'!H98</f>
        <v>0</v>
      </c>
      <c r="I48" s="66">
        <f>сад!I98+ОСОБЫЙ!I98+сотрудники!I98+ясли!I98+'ясли 2'!I98</f>
        <v>0</v>
      </c>
      <c r="J48" s="136">
        <f>сад!J98+ОСОБЫЙ!J98+сотрудники!J98+ясли!J98+'ясли 2'!J98</f>
        <v>0</v>
      </c>
      <c r="K48" s="136">
        <f>сад!K98</f>
        <v>0</v>
      </c>
      <c r="L48" s="136">
        <f>ясли!K98</f>
        <v>0</v>
      </c>
      <c r="M48" s="136">
        <f>сотрудники!K98</f>
        <v>0</v>
      </c>
      <c r="N48" s="136">
        <f>ОСОБЫЙ!K98</f>
        <v>0</v>
      </c>
      <c r="O48" s="136">
        <f>'ясли 2'!K98</f>
        <v>0</v>
      </c>
      <c r="P48" s="137">
        <f t="shared" si="0"/>
        <v>0</v>
      </c>
      <c r="Q48" s="8">
        <f>сад!M98</f>
        <v>0</v>
      </c>
      <c r="R48" s="67">
        <f>SUM(сад!N98,ясли!N98,сотрудники!N98,ОСОБЫЙ!N98,'ясли 2'!N98)</f>
        <v>0</v>
      </c>
    </row>
    <row r="49" spans="1:18" ht="23.25" hidden="1">
      <c r="A49" s="6" t="str">
        <f>приход!A50</f>
        <v>булочка</v>
      </c>
      <c r="B49" s="66">
        <f>сад!B99+ОСОБЫЙ!B99+сотрудники!B99+ясли!B99+'ясли 2'!B99</f>
        <v>23</v>
      </c>
      <c r="C49" s="66">
        <f>сад!C99+ОСОБЫЙ!C99+сотрудники!C99+ясли!C99+'ясли 2'!C99</f>
        <v>0</v>
      </c>
      <c r="D49" s="136">
        <f>сад!D99+ОСОБЫЙ!D99+сотрудники!D99+ясли!D99+'ясли 2'!D99</f>
        <v>0</v>
      </c>
      <c r="E49" s="66">
        <f>сад!E99+ОСОБЫЙ!E99+сотрудники!E99+ясли!E99+'ясли 2'!E99</f>
        <v>0</v>
      </c>
      <c r="F49" s="136">
        <f>сад!F99+ОСОБЫЙ!F99+сотрудники!F99+ясли!F99+'ясли 2'!F99</f>
        <v>0</v>
      </c>
      <c r="G49" s="66">
        <f>сад!G99+ОСОБЫЙ!G99+сотрудники!G99+ясли!G99+'ясли 2'!G99</f>
        <v>0</v>
      </c>
      <c r="H49" s="136">
        <f>сад!H99+ОСОБЫЙ!H99+сотрудники!H99+ясли!H99+'ясли 2'!H99</f>
        <v>0</v>
      </c>
      <c r="I49" s="66">
        <f>сад!I99+ОСОБЫЙ!I99+сотрудники!I99+ясли!I99+'ясли 2'!I99</f>
        <v>0</v>
      </c>
      <c r="J49" s="136">
        <f>сад!J99+ОСОБЫЙ!J99+сотрудники!J99+ясли!J99+'ясли 2'!J99</f>
        <v>0</v>
      </c>
      <c r="K49" s="136">
        <f>сад!K99</f>
        <v>0</v>
      </c>
      <c r="L49" s="136">
        <f>ясли!K99</f>
        <v>0</v>
      </c>
      <c r="M49" s="136">
        <f>сотрудники!K99</f>
        <v>0</v>
      </c>
      <c r="N49" s="136">
        <f>ОСОБЫЙ!K99</f>
        <v>0</v>
      </c>
      <c r="O49" s="136">
        <f>'ясли 2'!K99</f>
        <v>0</v>
      </c>
      <c r="P49" s="137">
        <f t="shared" si="0"/>
        <v>0</v>
      </c>
      <c r="Q49" s="8">
        <f>сад!M99</f>
        <v>0</v>
      </c>
      <c r="R49" s="67">
        <f>SUM(сад!N99,ясли!N99,сотрудники!N99,ОСОБЫЙ!N99,'ясли 2'!N99)</f>
        <v>0</v>
      </c>
    </row>
    <row r="50" spans="1:18" ht="23.25" hidden="1">
      <c r="A50" s="6" t="str">
        <f>приход!A51</f>
        <v>прочее х\б изделия</v>
      </c>
      <c r="B50" s="66">
        <f>сад!B100+ОСОБЫЙ!B100+сотрудники!B100+ясли!B100+'ясли 2'!B100</f>
        <v>23</v>
      </c>
      <c r="C50" s="66">
        <f>сад!C100+ОСОБЫЙ!C100+сотрудники!C100+ясли!C100+'ясли 2'!C100</f>
        <v>0</v>
      </c>
      <c r="D50" s="136">
        <f>сад!D100+ОСОБЫЙ!D100+сотрудники!D100+ясли!D100+'ясли 2'!D100</f>
        <v>0</v>
      </c>
      <c r="E50" s="66">
        <f>сад!E100+ОСОБЫЙ!E100+сотрудники!E100+ясли!E100+'ясли 2'!E100</f>
        <v>0</v>
      </c>
      <c r="F50" s="136">
        <f>сад!F100+ОСОБЫЙ!F100+сотрудники!F100+ясли!F100+'ясли 2'!F100</f>
        <v>0</v>
      </c>
      <c r="G50" s="66">
        <f>сад!G100+ОСОБЫЙ!G100+сотрудники!G100+ясли!G100+'ясли 2'!G100</f>
        <v>0</v>
      </c>
      <c r="H50" s="136">
        <f>сад!H100+ОСОБЫЙ!H100+сотрудники!H100+ясли!H100+'ясли 2'!H100</f>
        <v>0</v>
      </c>
      <c r="I50" s="66">
        <f>сад!I100+ОСОБЫЙ!I100+сотрудники!I100+ясли!I100+'ясли 2'!I100</f>
        <v>0</v>
      </c>
      <c r="J50" s="136">
        <f>сад!J100+ОСОБЫЙ!J100+сотрудники!J100+ясли!J100+'ясли 2'!J100</f>
        <v>0</v>
      </c>
      <c r="K50" s="136">
        <f>сад!K100</f>
        <v>0</v>
      </c>
      <c r="L50" s="136">
        <f>ясли!K100</f>
        <v>0</v>
      </c>
      <c r="M50" s="136">
        <f>сотрудники!K100</f>
        <v>0</v>
      </c>
      <c r="N50" s="136">
        <f>ОСОБЫЙ!K100</f>
        <v>0</v>
      </c>
      <c r="O50" s="136">
        <f>'ясли 2'!K100</f>
        <v>0</v>
      </c>
      <c r="P50" s="137">
        <f t="shared" si="0"/>
        <v>0</v>
      </c>
      <c r="Q50" s="8">
        <f>сад!M100</f>
        <v>0</v>
      </c>
      <c r="R50" s="67">
        <f>SUM(сад!N100,ясли!N100,сотрудники!N100,ОСОБЫЙ!N100,'ясли 2'!N100)</f>
        <v>0</v>
      </c>
    </row>
    <row r="51" spans="1:18" ht="23.25">
      <c r="A51" s="6" t="str">
        <f>приход!A52</f>
        <v>картофель</v>
      </c>
      <c r="B51" s="66">
        <f>сад!B101+ОСОБЫЙ!B101+сотрудники!B101+ясли!B101+'ясли 2'!B101</f>
        <v>23</v>
      </c>
      <c r="C51" s="66">
        <f>сад!C101+ОСОБЫЙ!C101+сотрудники!C101+ясли!C101+'ясли 2'!C101</f>
        <v>0</v>
      </c>
      <c r="D51" s="136">
        <f>сад!D101+ОСОБЫЙ!D101+сотрудники!D101+ясли!D101+'ясли 2'!D101</f>
        <v>0</v>
      </c>
      <c r="E51" s="66">
        <f>сад!E101+ОСОБЫЙ!E101+сотрудники!E101+ясли!E101+'ясли 2'!E101</f>
        <v>1268</v>
      </c>
      <c r="F51" s="136">
        <f>сад!F101+ОСОБЫЙ!F101+сотрудники!F101+ясли!F101+'ясли 2'!F101</f>
        <v>6.82</v>
      </c>
      <c r="G51" s="66">
        <f>сад!G101+ОСОБЫЙ!G101+сотрудники!G101+ясли!G101+'ясли 2'!G101</f>
        <v>0</v>
      </c>
      <c r="H51" s="136">
        <f>сад!H101+ОСОБЫЙ!H101+сотрудники!H101+ясли!H101+'ясли 2'!H101</f>
        <v>0</v>
      </c>
      <c r="I51" s="66">
        <f>сад!I101+ОСОБЫЙ!I101+сотрудники!I101+ясли!I101+'ясли 2'!I101</f>
        <v>0</v>
      </c>
      <c r="J51" s="136">
        <f>сад!J101+ОСОБЫЙ!J101+сотрудники!J101+ясли!J101+'ясли 2'!J101</f>
        <v>0</v>
      </c>
      <c r="K51" s="136">
        <f>сад!K101</f>
        <v>3.41</v>
      </c>
      <c r="L51" s="136">
        <f>ясли!K101</f>
        <v>1.24</v>
      </c>
      <c r="M51" s="136">
        <f>сотрудники!K101</f>
        <v>2.17</v>
      </c>
      <c r="N51" s="136">
        <f>ОСОБЫЙ!K101</f>
        <v>0</v>
      </c>
      <c r="O51" s="136">
        <f>'ясли 2'!K101</f>
        <v>0</v>
      </c>
      <c r="P51" s="137">
        <f t="shared" si="0"/>
        <v>6.82</v>
      </c>
      <c r="Q51" s="8">
        <f>сад!M101</f>
        <v>-6.82</v>
      </c>
      <c r="R51" s="67">
        <f>SUM(сад!N101,ясли!N101,сотрудники!N101,ОСОБЫЙ!N101,'ясли 2'!N101)</f>
        <v>0</v>
      </c>
    </row>
    <row r="52" spans="1:18" ht="23.25" hidden="1">
      <c r="A52" s="6" t="str">
        <f>приход!A53</f>
        <v>капуста свежая</v>
      </c>
      <c r="B52" s="66">
        <f>сад!B102+ОСОБЫЙ!B102+сотрудники!B102+ясли!B102+'ясли 2'!B102</f>
        <v>23</v>
      </c>
      <c r="C52" s="66">
        <f>сад!C102+ОСОБЫЙ!C102+сотрудники!C102+ясли!C102+'ясли 2'!C102</f>
        <v>0</v>
      </c>
      <c r="D52" s="136">
        <f>сад!D102+ОСОБЫЙ!D102+сотрудники!D102+ясли!D102+'ясли 2'!D102</f>
        <v>0</v>
      </c>
      <c r="E52" s="66">
        <f>сад!E102+ОСОБЫЙ!E102+сотрудники!E102+ясли!E102+'ясли 2'!E102</f>
        <v>0</v>
      </c>
      <c r="F52" s="136">
        <f>сад!F102+ОСОБЫЙ!F102+сотрудники!F102+ясли!F102+'ясли 2'!F102</f>
        <v>0</v>
      </c>
      <c r="G52" s="66">
        <f>сад!G102+ОСОБЫЙ!G102+сотрудники!G102+ясли!G102+'ясли 2'!G102</f>
        <v>0</v>
      </c>
      <c r="H52" s="136">
        <f>сад!H102+ОСОБЫЙ!H102+сотрудники!H102+ясли!H102+'ясли 2'!H102</f>
        <v>0</v>
      </c>
      <c r="I52" s="66">
        <f>сад!I102+ОСОБЫЙ!I102+сотрудники!I102+ясли!I102+'ясли 2'!I102</f>
        <v>0</v>
      </c>
      <c r="J52" s="136">
        <f>сад!J102+ОСОБЫЙ!J102+сотрудники!J102+ясли!J102+'ясли 2'!J102</f>
        <v>0</v>
      </c>
      <c r="K52" s="136">
        <f>сад!K102</f>
        <v>0</v>
      </c>
      <c r="L52" s="136">
        <f>ясли!K102</f>
        <v>0</v>
      </c>
      <c r="M52" s="136">
        <f>сотрудники!K102</f>
        <v>0</v>
      </c>
      <c r="N52" s="136">
        <f>ОСОБЫЙ!K102</f>
        <v>0</v>
      </c>
      <c r="O52" s="136">
        <f>'ясли 2'!K102</f>
        <v>0</v>
      </c>
      <c r="P52" s="137">
        <f t="shared" si="0"/>
        <v>0</v>
      </c>
      <c r="Q52" s="8">
        <f>сад!M102</f>
        <v>0</v>
      </c>
      <c r="R52" s="67">
        <f>SUM(сад!N102,ясли!N102,сотрудники!N102,ОСОБЫЙ!N102,'ясли 2'!N102)</f>
        <v>0</v>
      </c>
    </row>
    <row r="53" spans="1:18" ht="23.25">
      <c r="A53" s="6" t="str">
        <f>приход!A54</f>
        <v>лук</v>
      </c>
      <c r="B53" s="66">
        <f>сад!B103+ОСОБЫЙ!B103+сотрудники!B103+ясли!B103+'ясли 2'!B103</f>
        <v>23</v>
      </c>
      <c r="C53" s="66">
        <f>сад!C103+ОСОБЫЙ!C103+сотрудники!C103+ясли!C103+'ясли 2'!C103</f>
        <v>0</v>
      </c>
      <c r="D53" s="136">
        <f>сад!D103+ОСОБЫЙ!D103+сотрудники!D103+ясли!D103+'ясли 2'!D103</f>
        <v>0</v>
      </c>
      <c r="E53" s="66">
        <f>сад!E103+ОСОБЫЙ!E103+сотрудники!E103+ясли!E103+'ясли 2'!E103</f>
        <v>95</v>
      </c>
      <c r="F53" s="136">
        <f>сад!F103+ОСОБЫЙ!F103+сотрудники!F103+ясли!F103+'ясли 2'!F103</f>
        <v>0.55</v>
      </c>
      <c r="G53" s="66">
        <f>сад!G103+ОСОБЫЙ!G103+сотрудники!G103+ясли!G103+'ясли 2'!G103</f>
        <v>0</v>
      </c>
      <c r="H53" s="136">
        <f>сад!H103+ОСОБЫЙ!H103+сотрудники!H103+ясли!H103+'ясли 2'!H103</f>
        <v>0</v>
      </c>
      <c r="I53" s="66">
        <f>сад!I103+ОСОБЫЙ!I103+сотрудники!I103+ясли!I103+'ясли 2'!I103</f>
        <v>0</v>
      </c>
      <c r="J53" s="136">
        <f>сад!J103+ОСОБЫЙ!J103+сотрудники!J103+ясли!J103+'ясли 2'!J103</f>
        <v>0</v>
      </c>
      <c r="K53" s="136">
        <f>сад!K103</f>
        <v>0.275</v>
      </c>
      <c r="L53" s="136">
        <f>ясли!K103</f>
        <v>0.1</v>
      </c>
      <c r="M53" s="136">
        <f>сотрудники!K103</f>
        <v>0.175</v>
      </c>
      <c r="N53" s="136">
        <f>ОСОБЫЙ!K103</f>
        <v>0</v>
      </c>
      <c r="O53" s="136">
        <f>'ясли 2'!K103</f>
        <v>0</v>
      </c>
      <c r="P53" s="137">
        <f t="shared" si="0"/>
        <v>0.55</v>
      </c>
      <c r="Q53" s="8">
        <f>сад!M103</f>
        <v>-0.55</v>
      </c>
      <c r="R53" s="67">
        <f>SUM(сад!N103,ясли!N103,сотрудники!N103,ОСОБЫЙ!N103,'ясли 2'!N103)</f>
        <v>0</v>
      </c>
    </row>
    <row r="54" spans="1:18" ht="23.25">
      <c r="A54" s="6" t="str">
        <f>приход!A55</f>
        <v>морковь</v>
      </c>
      <c r="B54" s="66">
        <f>сад!B104+ОСОБЫЙ!B104+сотрудники!B104+ясли!B104+'ясли 2'!B104</f>
        <v>23</v>
      </c>
      <c r="C54" s="66">
        <f>сад!C104+ОСОБЫЙ!C104+сотрудники!C104+ясли!C104+'ясли 2'!C104</f>
        <v>0</v>
      </c>
      <c r="D54" s="136">
        <f>сад!D104+ОСОБЫЙ!D104+сотрудники!D104+ясли!D104+'ясли 2'!D104</f>
        <v>0</v>
      </c>
      <c r="E54" s="66">
        <f>сад!E104+ОСОБЫЙ!E104+сотрудники!E104+ясли!E104+'ясли 2'!E104</f>
        <v>129</v>
      </c>
      <c r="F54" s="136">
        <f>сад!F104+ОСОБЫЙ!F104+сотрудники!F104+ясли!F104+'ясли 2'!F104</f>
        <v>0.87</v>
      </c>
      <c r="G54" s="66">
        <f>сад!G104+ОСОБЫЙ!G104+сотрудники!G104+ясли!G104+'ясли 2'!G104</f>
        <v>0</v>
      </c>
      <c r="H54" s="136">
        <f>сад!H104+ОСОБЫЙ!H104+сотрудники!H104+ясли!H104+'ясли 2'!H104</f>
        <v>0</v>
      </c>
      <c r="I54" s="66">
        <f>сад!I104+ОСОБЫЙ!I104+сотрудники!I104+ясли!I104+'ясли 2'!I104</f>
        <v>0</v>
      </c>
      <c r="J54" s="136">
        <f>сад!J104+ОСОБЫЙ!J104+сотрудники!J104+ясли!J104+'ясли 2'!J104</f>
        <v>0</v>
      </c>
      <c r="K54" s="136">
        <f>сад!K104</f>
        <v>0.44</v>
      </c>
      <c r="L54" s="136">
        <f>ясли!K104</f>
        <v>0.15</v>
      </c>
      <c r="M54" s="136">
        <f>сотрудники!K104</f>
        <v>0.28</v>
      </c>
      <c r="N54" s="136">
        <f>ОСОБЫЙ!K104</f>
        <v>0</v>
      </c>
      <c r="O54" s="136">
        <f>'ясли 2'!K104</f>
        <v>0</v>
      </c>
      <c r="P54" s="137">
        <f t="shared" si="0"/>
        <v>0.87</v>
      </c>
      <c r="Q54" s="8">
        <f>сад!M104</f>
        <v>-0.87</v>
      </c>
      <c r="R54" s="67">
        <f>SUM(сад!N104,ясли!N104,сотрудники!N104,ОСОБЫЙ!N104,'ясли 2'!N104)</f>
        <v>0</v>
      </c>
    </row>
    <row r="55" spans="1:18" ht="23.25" hidden="1">
      <c r="A55" s="6" t="str">
        <f>приход!A56</f>
        <v>свекла</v>
      </c>
      <c r="B55" s="66">
        <f>сад!B105+ОСОБЫЙ!B105+сотрудники!B105+ясли!B105+'ясли 2'!B105</f>
        <v>23</v>
      </c>
      <c r="C55" s="66">
        <f>сад!C105+ОСОБЫЙ!C105+сотрудники!C105+ясли!C105+'ясли 2'!C105</f>
        <v>0</v>
      </c>
      <c r="D55" s="136">
        <f>сад!D105+ОСОБЫЙ!D105+сотрудники!D105+ясли!D105+'ясли 2'!D105</f>
        <v>0</v>
      </c>
      <c r="E55" s="66">
        <f>сад!E105+ОСОБЫЙ!E105+сотрудники!E105+ясли!E105+'ясли 2'!E105</f>
        <v>0</v>
      </c>
      <c r="F55" s="136">
        <f>сад!F105+ОСОБЫЙ!F105+сотрудники!F105+ясли!F105+'ясли 2'!F105</f>
        <v>0</v>
      </c>
      <c r="G55" s="66">
        <f>сад!G105+ОСОБЫЙ!G105+сотрудники!G105+ясли!G105+'ясли 2'!G105</f>
        <v>0</v>
      </c>
      <c r="H55" s="136">
        <f>сад!H105+ОСОБЫЙ!H105+сотрудники!H105+ясли!H105+'ясли 2'!H105</f>
        <v>0</v>
      </c>
      <c r="I55" s="66">
        <f>сад!I105+ОСОБЫЙ!I105+сотрудники!I105+ясли!I105+'ясли 2'!I105</f>
        <v>0</v>
      </c>
      <c r="J55" s="136">
        <f>сад!J105+ОСОБЫЙ!J105+сотрудники!J105+ясли!J105+'ясли 2'!J105</f>
        <v>0</v>
      </c>
      <c r="K55" s="136">
        <f>сад!K105</f>
        <v>0</v>
      </c>
      <c r="L55" s="136">
        <f>ясли!K105</f>
        <v>0</v>
      </c>
      <c r="M55" s="136">
        <f>сотрудники!K105</f>
        <v>0</v>
      </c>
      <c r="N55" s="136">
        <f>ОСОБЫЙ!K105</f>
        <v>0</v>
      </c>
      <c r="O55" s="136">
        <f>'ясли 2'!K105</f>
        <v>0</v>
      </c>
      <c r="P55" s="137">
        <f t="shared" si="0"/>
        <v>0</v>
      </c>
      <c r="Q55" s="8">
        <f>сад!M105</f>
        <v>0</v>
      </c>
      <c r="R55" s="67">
        <f>SUM(сад!N105,ясли!N105,сотрудники!N105,ОСОБЫЙ!N105,'ясли 2'!N105)</f>
        <v>0</v>
      </c>
    </row>
    <row r="56" spans="1:18" ht="23.25" hidden="1">
      <c r="A56" s="6" t="str">
        <f>приход!A57</f>
        <v>огурцы соленные</v>
      </c>
      <c r="B56" s="66">
        <f>сад!B106+ОСОБЫЙ!B106+сотрудники!B106+ясли!B106+'ясли 2'!B106</f>
        <v>23</v>
      </c>
      <c r="C56" s="66">
        <f>сад!C106+ОСОБЫЙ!C106+сотрудники!C106+ясли!C106+'ясли 2'!C106</f>
        <v>0</v>
      </c>
      <c r="D56" s="136">
        <f>сад!D106+ОСОБЫЙ!D106+сотрудники!D106+ясли!D106+'ясли 2'!D106</f>
        <v>0</v>
      </c>
      <c r="E56" s="66">
        <f>сад!E106+ОСОБЫЙ!E106+сотрудники!E106+ясли!E106+'ясли 2'!E106</f>
        <v>0</v>
      </c>
      <c r="F56" s="136">
        <f>сад!F106+ОСОБЫЙ!F106+сотрудники!F106+ясли!F106+'ясли 2'!F106</f>
        <v>0</v>
      </c>
      <c r="G56" s="66">
        <f>сад!G106+ОСОБЫЙ!G106+сотрудники!G106+ясли!G106+'ясли 2'!G106</f>
        <v>0</v>
      </c>
      <c r="H56" s="136">
        <f>сад!H106+ОСОБЫЙ!H106+сотрудники!H106+ясли!H106+'ясли 2'!H106</f>
        <v>0</v>
      </c>
      <c r="I56" s="66">
        <f>сад!I106+ОСОБЫЙ!I106+сотрудники!I106+ясли!I106+'ясли 2'!I106</f>
        <v>0</v>
      </c>
      <c r="J56" s="136">
        <f>сад!J106+ОСОБЫЙ!J106+сотрудники!J106+ясли!J106+'ясли 2'!J106</f>
        <v>0</v>
      </c>
      <c r="K56" s="136">
        <f>сад!K106</f>
        <v>0</v>
      </c>
      <c r="L56" s="136">
        <f>ясли!K106</f>
        <v>0</v>
      </c>
      <c r="M56" s="136">
        <f>сотрудники!K106</f>
        <v>0</v>
      </c>
      <c r="N56" s="136">
        <f>ОСОБЫЙ!K106</f>
        <v>0</v>
      </c>
      <c r="O56" s="136">
        <f>'ясли 2'!K106</f>
        <v>0</v>
      </c>
      <c r="P56" s="137">
        <f t="shared" si="0"/>
        <v>0</v>
      </c>
      <c r="Q56" s="8">
        <f>сад!M106</f>
        <v>0</v>
      </c>
      <c r="R56" s="67">
        <f>SUM(сад!N106,ясли!N106,сотрудники!N106,ОСОБЫЙ!N106,'ясли 2'!N106)</f>
        <v>0</v>
      </c>
    </row>
    <row r="57" spans="1:18" ht="23.25">
      <c r="A57" s="6" t="str">
        <f>приход!A58</f>
        <v>кукуруза</v>
      </c>
      <c r="B57" s="66">
        <f>сад!B107+ОСОБЫЙ!B107+сотрудники!B107+ясли!B107+'ясли 2'!B107</f>
        <v>23</v>
      </c>
      <c r="C57" s="66">
        <f>сад!C107+ОСОБЫЙ!C107+сотрудники!C107+ясли!C107+'ясли 2'!C107</f>
        <v>0</v>
      </c>
      <c r="D57" s="136">
        <f>сад!D107+ОСОБЫЙ!D107+сотрудники!D107+ясли!D107+'ясли 2'!D107</f>
        <v>0</v>
      </c>
      <c r="E57" s="66">
        <f>сад!E107+ОСОБЫЙ!E107+сотрудники!E107+ясли!E107+'ясли 2'!E107</f>
        <v>258</v>
      </c>
      <c r="F57" s="136">
        <f>сад!F107+ОСОБЫЙ!F107+сотрудники!F107+ясли!F107+'ясли 2'!F107</f>
        <v>2.086</v>
      </c>
      <c r="G57" s="66">
        <f>сад!G107+ОСОБЫЙ!G107+сотрудники!G107+ясли!G107+'ясли 2'!G107</f>
        <v>0</v>
      </c>
      <c r="H57" s="136">
        <f>сад!H107+ОСОБЫЙ!H107+сотрудники!H107+ясли!H107+'ясли 2'!H107</f>
        <v>0</v>
      </c>
      <c r="I57" s="66">
        <f>сад!I107+ОСОБЫЙ!I107+сотрудники!I107+ясли!I107+'ясли 2'!I107</f>
        <v>0</v>
      </c>
      <c r="J57" s="136">
        <f>сад!J107+ОСОБЫЙ!J107+сотрудники!J107+ясли!J107+'ясли 2'!J107</f>
        <v>0</v>
      </c>
      <c r="K57" s="136">
        <f>сад!K107</f>
        <v>1.1</v>
      </c>
      <c r="L57" s="136">
        <f>ясли!K107</f>
        <v>0.3</v>
      </c>
      <c r="M57" s="136">
        <f>сотрудники!K107</f>
        <v>0.686</v>
      </c>
      <c r="N57" s="136">
        <f>ОСОБЫЙ!K107</f>
        <v>0</v>
      </c>
      <c r="O57" s="136">
        <f>'ясли 2'!K107</f>
        <v>0</v>
      </c>
      <c r="P57" s="137">
        <f t="shared" si="0"/>
        <v>2.0860000000000003</v>
      </c>
      <c r="Q57" s="8">
        <f>сад!M107</f>
        <v>-2.0860000000000003</v>
      </c>
      <c r="R57" s="67">
        <f>SUM(сад!N107,ясли!N107,сотрудники!N107,ОСОБЫЙ!N107,'ясли 2'!N107)</f>
        <v>0</v>
      </c>
    </row>
    <row r="58" spans="1:18" ht="23.25" hidden="1">
      <c r="A58" s="6" t="str">
        <f>приход!A59</f>
        <v>зеленый горошек</v>
      </c>
      <c r="B58" s="66">
        <f>сад!B108+ОСОБЫЙ!B108+сотрудники!B108+ясли!B108+'ясли 2'!B108</f>
        <v>23</v>
      </c>
      <c r="C58" s="66">
        <f>сад!C108+ОСОБЫЙ!C108+сотрудники!C108+ясли!C108+'ясли 2'!C108</f>
        <v>0</v>
      </c>
      <c r="D58" s="136">
        <f>сад!D108+ОСОБЫЙ!D108+сотрудники!D108+ясли!D108+'ясли 2'!D108</f>
        <v>0</v>
      </c>
      <c r="E58" s="66">
        <f>сад!E108+ОСОБЫЙ!E108+сотрудники!E108+ясли!E108+'ясли 2'!E108</f>
        <v>0</v>
      </c>
      <c r="F58" s="136">
        <f>сад!F108+ОСОБЫЙ!F108+сотрудники!F108+ясли!F108+'ясли 2'!F108</f>
        <v>0</v>
      </c>
      <c r="G58" s="66">
        <f>сад!G108+ОСОБЫЙ!G108+сотрудники!G108+ясли!G108+'ясли 2'!G108</f>
        <v>0</v>
      </c>
      <c r="H58" s="136">
        <f>сад!H108+ОСОБЫЙ!H108+сотрудники!H108+ясли!H108+'ясли 2'!H108</f>
        <v>0</v>
      </c>
      <c r="I58" s="66">
        <f>сад!I108+ОСОБЫЙ!I108+сотрудники!I108+ясли!I108+'ясли 2'!I108</f>
        <v>0</v>
      </c>
      <c r="J58" s="136">
        <f>сад!J108+ОСОБЫЙ!J108+сотрудники!J108+ясли!J108+'ясли 2'!J108</f>
        <v>0</v>
      </c>
      <c r="K58" s="136">
        <f>сад!K108</f>
        <v>0</v>
      </c>
      <c r="L58" s="136">
        <f>ясли!K108</f>
        <v>0</v>
      </c>
      <c r="M58" s="136">
        <f>сотрудники!K108</f>
        <v>0</v>
      </c>
      <c r="N58" s="136">
        <f>ОСОБЫЙ!K108</f>
        <v>0</v>
      </c>
      <c r="O58" s="136">
        <f>'ясли 2'!K108</f>
        <v>0</v>
      </c>
      <c r="P58" s="137">
        <f t="shared" si="0"/>
        <v>0</v>
      </c>
      <c r="Q58" s="8">
        <f>сад!M108</f>
        <v>0</v>
      </c>
      <c r="R58" s="67">
        <f>SUM(сад!N108,ясли!N108,сотрудники!N108,ОСОБЫЙ!N108,'ясли 2'!N108)</f>
        <v>0</v>
      </c>
    </row>
    <row r="59" spans="1:18" ht="23.25" hidden="1">
      <c r="A59" s="6" t="str">
        <f>приход!A60</f>
        <v>икра кобачковая</v>
      </c>
      <c r="B59" s="66">
        <f>сад!B109+ОСОБЫЙ!B109+сотрудники!B109+ясли!B109+'ясли 2'!B109</f>
        <v>23</v>
      </c>
      <c r="C59" s="66">
        <f>сад!C109+ОСОБЫЙ!C109+сотрудники!C109+ясли!C109+'ясли 2'!C109</f>
        <v>0</v>
      </c>
      <c r="D59" s="136">
        <f>сад!D109+ОСОБЫЙ!D109+сотрудники!D109+ясли!D109+'ясли 2'!D109</f>
        <v>0</v>
      </c>
      <c r="E59" s="66">
        <f>сад!E109+ОСОБЫЙ!E109+сотрудники!E109+ясли!E109+'ясли 2'!E109</f>
        <v>0</v>
      </c>
      <c r="F59" s="136">
        <f>сад!F109+ОСОБЫЙ!F109+сотрудники!F109+ясли!F109+'ясли 2'!F109</f>
        <v>0</v>
      </c>
      <c r="G59" s="66">
        <f>сад!G109+ОСОБЫЙ!G109+сотрудники!G109+ясли!G109+'ясли 2'!G109</f>
        <v>0</v>
      </c>
      <c r="H59" s="136">
        <f>сад!H109+ОСОБЫЙ!H109+сотрудники!H109+ясли!H109+'ясли 2'!H109</f>
        <v>0</v>
      </c>
      <c r="I59" s="66">
        <f>сад!I109+ОСОБЫЙ!I109+сотрудники!I109+ясли!I109+'ясли 2'!I109</f>
        <v>0</v>
      </c>
      <c r="J59" s="136">
        <f>сад!J109+ОСОБЫЙ!J109+сотрудники!J109+ясли!J109+'ясли 2'!J109</f>
        <v>0</v>
      </c>
      <c r="K59" s="136">
        <f>сад!K109</f>
        <v>0</v>
      </c>
      <c r="L59" s="136">
        <f>ясли!K109</f>
        <v>0</v>
      </c>
      <c r="M59" s="136">
        <f>сотрудники!K109</f>
        <v>0</v>
      </c>
      <c r="N59" s="136">
        <f>ОСОБЫЙ!K109</f>
        <v>0</v>
      </c>
      <c r="O59" s="136">
        <f>'ясли 2'!K109</f>
        <v>0</v>
      </c>
      <c r="P59" s="137">
        <f t="shared" si="0"/>
        <v>0</v>
      </c>
      <c r="Q59" s="8">
        <f>сад!M109</f>
        <v>0</v>
      </c>
      <c r="R59" s="67">
        <f>SUM(сад!N109,ясли!N109,сотрудники!N109,ОСОБЫЙ!N109,'ясли 2'!N109)</f>
        <v>0</v>
      </c>
    </row>
    <row r="60" spans="1:18" ht="23.25" hidden="1">
      <c r="A60" s="6" t="str">
        <f>приход!A61</f>
        <v>свежий помидор</v>
      </c>
      <c r="B60" s="66">
        <f>сад!B110+ОСОБЫЙ!B110+сотрудники!B110+ясли!B110+'ясли 2'!B110</f>
        <v>23</v>
      </c>
      <c r="C60" s="66">
        <f>сад!C110+ОСОБЫЙ!C110+сотрудники!C110+ясли!C110+'ясли 2'!C110</f>
        <v>0</v>
      </c>
      <c r="D60" s="136">
        <f>сад!D110+ОСОБЫЙ!D110+сотрудники!D110+ясли!D110+'ясли 2'!D110</f>
        <v>0</v>
      </c>
      <c r="E60" s="66">
        <f>сад!E110+ОСОБЫЙ!E110+сотрудники!E110+ясли!E110+'ясли 2'!E110</f>
        <v>0</v>
      </c>
      <c r="F60" s="136">
        <f>сад!F110+ОСОБЫЙ!F110+сотрудники!F110+ясли!F110+'ясли 2'!F110</f>
        <v>0</v>
      </c>
      <c r="G60" s="66">
        <f>сад!G110+ОСОБЫЙ!G110+сотрудники!G110+ясли!G110+'ясли 2'!G110</f>
        <v>0</v>
      </c>
      <c r="H60" s="136">
        <f>сад!H110+ОСОБЫЙ!H110+сотрудники!H110+ясли!H110+'ясли 2'!H110</f>
        <v>0</v>
      </c>
      <c r="I60" s="66">
        <f>сад!I110+ОСОБЫЙ!I110+сотрудники!I110+ясли!I110+'ясли 2'!I110</f>
        <v>0</v>
      </c>
      <c r="J60" s="136">
        <f>сад!J110+ОСОБЫЙ!J110+сотрудники!J110+ясли!J110+'ясли 2'!J110</f>
        <v>0</v>
      </c>
      <c r="K60" s="136">
        <f>сад!K110</f>
        <v>0</v>
      </c>
      <c r="L60" s="136">
        <f>ясли!K110</f>
        <v>0</v>
      </c>
      <c r="M60" s="136">
        <f>сотрудники!K110</f>
        <v>0</v>
      </c>
      <c r="N60" s="136">
        <f>ОСОБЫЙ!K110</f>
        <v>0</v>
      </c>
      <c r="O60" s="136">
        <f>'ясли 2'!K110</f>
        <v>0</v>
      </c>
      <c r="P60" s="137">
        <f t="shared" si="0"/>
        <v>0</v>
      </c>
      <c r="Q60" s="8">
        <f>сад!M110</f>
        <v>0</v>
      </c>
      <c r="R60" s="67">
        <f>SUM(сад!N110,ясли!N110,сотрудники!N110,ОСОБЫЙ!N110,'ясли 2'!N110)</f>
        <v>0</v>
      </c>
    </row>
    <row r="61" spans="1:18" ht="23.25" hidden="1">
      <c r="A61" s="6" t="str">
        <f>приход!A62</f>
        <v>свежий огурец</v>
      </c>
      <c r="B61" s="66">
        <f>сад!B111+ОСОБЫЙ!B111+сотрудники!B111+ясли!B111+'ясли 2'!B111</f>
        <v>23</v>
      </c>
      <c r="C61" s="66">
        <f>сад!C111+ОСОБЫЙ!C111+сотрудники!C111+ясли!C111+'ясли 2'!C111</f>
        <v>0</v>
      </c>
      <c r="D61" s="136">
        <f>сад!D111+ОСОБЫЙ!D111+сотрудники!D111+ясли!D111+'ясли 2'!D111</f>
        <v>0</v>
      </c>
      <c r="E61" s="66">
        <f>сад!E111+ОСОБЫЙ!E111+сотрудники!E111+ясли!E111+'ясли 2'!E111</f>
        <v>0</v>
      </c>
      <c r="F61" s="136">
        <f>сад!F111+ОСОБЫЙ!F111+сотрудники!F111+ясли!F111+'ясли 2'!F111</f>
        <v>0</v>
      </c>
      <c r="G61" s="66">
        <f>сад!G111+ОСОБЫЙ!G111+сотрудники!G111+ясли!G111+'ясли 2'!G111</f>
        <v>0</v>
      </c>
      <c r="H61" s="136">
        <f>сад!H111+ОСОБЫЙ!H111+сотрудники!H111+ясли!H111+'ясли 2'!H111</f>
        <v>0</v>
      </c>
      <c r="I61" s="66">
        <f>сад!I111+ОСОБЫЙ!I111+сотрудники!I111+ясли!I111+'ясли 2'!I111</f>
        <v>0</v>
      </c>
      <c r="J61" s="136">
        <f>сад!J111+ОСОБЫЙ!J111+сотрудники!J111+ясли!J111+'ясли 2'!J111</f>
        <v>0</v>
      </c>
      <c r="K61" s="136">
        <f>сад!K111</f>
        <v>0</v>
      </c>
      <c r="L61" s="136">
        <f>ясли!K111</f>
        <v>0</v>
      </c>
      <c r="M61" s="136">
        <f>сотрудники!K111</f>
        <v>0</v>
      </c>
      <c r="N61" s="136">
        <f>ОСОБЫЙ!K111</f>
        <v>0</v>
      </c>
      <c r="O61" s="136">
        <f>'ясли 2'!K111</f>
        <v>0</v>
      </c>
      <c r="P61" s="137">
        <f t="shared" si="0"/>
        <v>0</v>
      </c>
      <c r="Q61" s="8">
        <f>сад!M111</f>
        <v>0</v>
      </c>
      <c r="R61" s="67">
        <f>SUM(сад!N111,ясли!N111,сотрудники!N111,ОСОБЫЙ!N111,'ясли 2'!N111)</f>
        <v>0</v>
      </c>
    </row>
    <row r="62" spans="1:18" ht="23.25">
      <c r="A62" s="6" t="str">
        <f>приход!A63</f>
        <v>томат паста</v>
      </c>
      <c r="B62" s="66">
        <f>сад!B112+ОСОБЫЙ!B112+сотрудники!B112+ясли!B112+'ясли 2'!B112</f>
        <v>23</v>
      </c>
      <c r="C62" s="66">
        <f>сад!C112+ОСОБЫЙ!C112+сотрудники!C112+ясли!C112+'ясли 2'!C112</f>
        <v>0</v>
      </c>
      <c r="D62" s="136">
        <f>сад!D112+ОСОБЫЙ!D112+сотрудники!D112+ясли!D112+'ясли 2'!D112</f>
        <v>0</v>
      </c>
      <c r="E62" s="66">
        <f>сад!E112+ОСОБЫЙ!E112+сотрудники!E112+ясли!E112+'ясли 2'!E112</f>
        <v>11.2</v>
      </c>
      <c r="F62" s="136">
        <f>сад!F112+ОСОБЫЙ!F112+сотрудники!F112+ясли!F112+'ясли 2'!F112</f>
        <v>0.088</v>
      </c>
      <c r="G62" s="66">
        <f>сад!G112+ОСОБЫЙ!G112+сотрудники!G112+ясли!G112+'ясли 2'!G112</f>
        <v>0</v>
      </c>
      <c r="H62" s="136">
        <f>сад!H112+ОСОБЫЙ!H112+сотрудники!H112+ясли!H112+'ясли 2'!H112</f>
        <v>0</v>
      </c>
      <c r="I62" s="66">
        <f>сад!I112+ОСОБЫЙ!I112+сотрудники!I112+ясли!I112+'ясли 2'!I112</f>
        <v>0</v>
      </c>
      <c r="J62" s="136">
        <f>сад!J112+ОСОБЫЙ!J112+сотрудники!J112+ясли!J112+'ясли 2'!J112</f>
        <v>0</v>
      </c>
      <c r="K62" s="136">
        <f>сад!K112</f>
        <v>0.044</v>
      </c>
      <c r="L62" s="136">
        <f>ясли!K112</f>
        <v>0.016</v>
      </c>
      <c r="M62" s="136">
        <f>сотрудники!K112</f>
        <v>0.028</v>
      </c>
      <c r="N62" s="136">
        <f>ОСОБЫЙ!K112</f>
        <v>0</v>
      </c>
      <c r="O62" s="136">
        <f>'ясли 2'!K112</f>
        <v>0</v>
      </c>
      <c r="P62" s="137">
        <f t="shared" si="0"/>
        <v>0.088</v>
      </c>
      <c r="Q62" s="8">
        <f>сад!M112</f>
        <v>-0.088</v>
      </c>
      <c r="R62" s="67">
        <f>SUM(сад!N112,ясли!N112,сотрудники!N112,ОСОБЫЙ!N112,'ясли 2'!N112)</f>
        <v>0</v>
      </c>
    </row>
    <row r="63" spans="1:18" ht="23.25" hidden="1">
      <c r="A63" s="6" t="str">
        <f>приход!A64</f>
        <v>Золотой шар</v>
      </c>
      <c r="B63" s="66">
        <f>сад!B113+ОСОБЫЙ!B113+сотрудники!B113+ясли!B113+'ясли 2'!B113</f>
        <v>23</v>
      </c>
      <c r="C63" s="66">
        <f>сад!C113+ОСОБЫЙ!C113+сотрудники!C113+ясли!C113+'ясли 2'!C113</f>
        <v>0</v>
      </c>
      <c r="D63" s="136">
        <f>сад!D113+ОСОБЫЙ!D113+сотрудники!D113+ясли!D113+'ясли 2'!D113</f>
        <v>0</v>
      </c>
      <c r="E63" s="66">
        <f>сад!E113+ОСОБЫЙ!E113+сотрудники!E113+ясли!E113+'ясли 2'!E113</f>
        <v>0</v>
      </c>
      <c r="F63" s="136">
        <f>сад!F113+ОСОБЫЙ!F113+сотрудники!F113+ясли!F113+'ясли 2'!F113</f>
        <v>0</v>
      </c>
      <c r="G63" s="66">
        <f>сад!G113+ОСОБЫЙ!G113+сотрудники!G113+ясли!G113+'ясли 2'!G113</f>
        <v>0</v>
      </c>
      <c r="H63" s="136">
        <f>сад!H113+ОСОБЫЙ!H113+сотрудники!H113+ясли!H113+'ясли 2'!H113</f>
        <v>0</v>
      </c>
      <c r="I63" s="66">
        <f>сад!I113+ОСОБЫЙ!I113+сотрудники!I113+ясли!I113+'ясли 2'!I113</f>
        <v>0</v>
      </c>
      <c r="J63" s="136">
        <f>сад!J113+ОСОБЫЙ!J113+сотрудники!J113+ясли!J113+'ясли 2'!J113</f>
        <v>0</v>
      </c>
      <c r="K63" s="136">
        <f>сад!K113</f>
        <v>0</v>
      </c>
      <c r="L63" s="136">
        <f>ясли!K113</f>
        <v>0</v>
      </c>
      <c r="M63" s="136">
        <f>сотрудники!K113</f>
        <v>0</v>
      </c>
      <c r="N63" s="136">
        <f>ОСОБЫЙ!K113</f>
        <v>0</v>
      </c>
      <c r="O63" s="136">
        <f>'ясли 2'!K113</f>
        <v>0</v>
      </c>
      <c r="P63" s="137">
        <f t="shared" si="0"/>
        <v>0</v>
      </c>
      <c r="Q63" s="8">
        <f>сад!M113</f>
        <v>0</v>
      </c>
      <c r="R63" s="67">
        <f>SUM(сад!N113,ясли!N113,сотрудники!N113,ОСОБЫЙ!N113,'ясли 2'!N113)</f>
        <v>0</v>
      </c>
    </row>
    <row r="64" spans="1:18" ht="23.25" hidden="1">
      <c r="A64" s="6" t="str">
        <f>приход!A65</f>
        <v>аскорбиновая кислота</v>
      </c>
      <c r="B64" s="66">
        <f>сад!B114+ОСОБЫЙ!B114+сотрудники!B114+ясли!B114+'ясли 2'!B114</f>
        <v>23</v>
      </c>
      <c r="C64" s="66">
        <f>сад!C114+ОСОБЫЙ!C114+сотрудники!C114+ясли!C114+'ясли 2'!C114</f>
        <v>0</v>
      </c>
      <c r="D64" s="136">
        <f>сад!D114+ОСОБЫЙ!D114+сотрудники!D114+ясли!D114+'ясли 2'!D114</f>
        <v>0</v>
      </c>
      <c r="E64" s="66">
        <f>сад!E114+ОСОБЫЙ!E114+сотрудники!E114+ясли!E114+'ясли 2'!E114</f>
        <v>0.05</v>
      </c>
      <c r="F64" s="136">
        <f>сад!F114+ОСОБЫЙ!F114+сотрудники!F114+ясли!F114+'ясли 2'!F114</f>
        <v>0</v>
      </c>
      <c r="G64" s="66">
        <f>сад!G114+ОСОБЫЙ!G114+сотрудники!G114+ясли!G114+'ясли 2'!G114</f>
        <v>0</v>
      </c>
      <c r="H64" s="136">
        <f>сад!H114+ОСОБЫЙ!H114+сотрудники!H114+ясли!H114+'ясли 2'!H114</f>
        <v>0</v>
      </c>
      <c r="I64" s="66">
        <f>сад!I114+ОСОБЫЙ!I114+сотрудники!I114+ясли!I114+'ясли 2'!I114</f>
        <v>0</v>
      </c>
      <c r="J64" s="136">
        <f>сад!J114+ОСОБЫЙ!J114+сотрудники!J114+ясли!J114+'ясли 2'!J114</f>
        <v>0</v>
      </c>
      <c r="K64" s="136">
        <f>сад!K114</f>
        <v>0</v>
      </c>
      <c r="L64" s="136">
        <f>ясли!K114</f>
        <v>0</v>
      </c>
      <c r="M64" s="136">
        <f>сотрудники!K114</f>
        <v>0</v>
      </c>
      <c r="N64" s="136">
        <f>ОСОБЫЙ!K114</f>
        <v>0</v>
      </c>
      <c r="O64" s="136">
        <f>'ясли 2'!K114</f>
        <v>0</v>
      </c>
      <c r="P64" s="137">
        <f t="shared" si="0"/>
        <v>0</v>
      </c>
      <c r="Q64" s="8">
        <f>сад!M114</f>
        <v>0</v>
      </c>
      <c r="R64" s="67">
        <f>SUM(сад!N114,ясли!N114,сотрудники!N114,ОСОБЫЙ!N114,'ясли 2'!N114)</f>
        <v>0</v>
      </c>
    </row>
    <row r="65" spans="1:18" ht="23.25">
      <c r="A65" s="6" t="str">
        <f>приход!A66</f>
        <v>соль</v>
      </c>
      <c r="B65" s="66">
        <f>сад!B115+ОСОБЫЙ!B115+сотрудники!B115+ясли!B115+'ясли 2'!B115</f>
        <v>23</v>
      </c>
      <c r="C65" s="66">
        <f>сад!C115+ОСОБЫЙ!C115+сотрудники!C115+ясли!C115+'ясли 2'!C115</f>
        <v>0</v>
      </c>
      <c r="D65" s="136">
        <f>сад!D115+ОСОБЫЙ!D115+сотрудники!D115+ясли!D115+'ясли 2'!D115</f>
        <v>0</v>
      </c>
      <c r="E65" s="66">
        <f>сад!E115+ОСОБЫЙ!E115+сотрудники!E115+ясли!E115+'ясли 2'!E115</f>
        <v>17</v>
      </c>
      <c r="F65" s="136">
        <f>сад!F115+ОСОБЫЙ!F115+сотрудники!F115+ясли!F115+'ясли 2'!F115</f>
        <v>0.087</v>
      </c>
      <c r="G65" s="66">
        <f>сад!G115+ОСОБЫЙ!G115+сотрудники!G115+ясли!G115+'ясли 2'!G115</f>
        <v>0</v>
      </c>
      <c r="H65" s="136">
        <f>сад!H115+ОСОБЫЙ!H115+сотрудники!H115+ясли!H115+'ясли 2'!H115</f>
        <v>0</v>
      </c>
      <c r="I65" s="66">
        <f>сад!I115+ОСОБЫЙ!I115+сотрудники!I115+ясли!I115+'ясли 2'!I115</f>
        <v>0</v>
      </c>
      <c r="J65" s="136">
        <f>сад!J115+ОСОБЫЙ!J115+сотрудники!J115+ясли!J115+'ясли 2'!J115</f>
        <v>0</v>
      </c>
      <c r="K65" s="136">
        <f>сад!K115</f>
        <v>0.044</v>
      </c>
      <c r="L65" s="136">
        <f>ясли!K115</f>
        <v>0.015</v>
      </c>
      <c r="M65" s="136">
        <f>сотрудники!K115</f>
        <v>0.028</v>
      </c>
      <c r="N65" s="136">
        <f>ОСОБЫЙ!K115</f>
        <v>0</v>
      </c>
      <c r="O65" s="136">
        <f>'ясли 2'!K115</f>
        <v>0</v>
      </c>
      <c r="P65" s="137">
        <f t="shared" si="0"/>
        <v>0.087</v>
      </c>
      <c r="Q65" s="8">
        <f>сад!M115</f>
        <v>-0.087</v>
      </c>
      <c r="R65" s="67">
        <f>SUM(сад!N115,ясли!N115,сотрудники!N115,ОСОБЫЙ!N115,'ясли 2'!N115)</f>
        <v>0</v>
      </c>
    </row>
    <row r="66" spans="1:18" ht="23.25" hidden="1">
      <c r="A66" s="6" t="str">
        <f>приход!A67</f>
        <v>чай</v>
      </c>
      <c r="B66" s="66">
        <f>сад!B116+ОСОБЫЙ!B116+сотрудники!B116+ясли!B116+'ясли 2'!B116</f>
        <v>23</v>
      </c>
      <c r="C66" s="66">
        <f>сад!C116+ОСОБЫЙ!C116+сотрудники!C116+ясли!C116+'ясли 2'!C116</f>
        <v>0</v>
      </c>
      <c r="D66" s="136">
        <f>сад!D116+ОСОБЫЙ!D116+сотрудники!D116+ясли!D116+'ясли 2'!D116</f>
        <v>0</v>
      </c>
      <c r="E66" s="66">
        <f>сад!E116+ОСОБЫЙ!E116+сотрудники!E116+ясли!E116+'ясли 2'!E116</f>
        <v>0</v>
      </c>
      <c r="F66" s="136">
        <f>сад!F116+ОСОБЫЙ!F116+сотрудники!F116+ясли!F116+'ясли 2'!F116</f>
        <v>0</v>
      </c>
      <c r="G66" s="66">
        <f>сад!G116+ОСОБЫЙ!G116+сотрудники!G116+ясли!G116+'ясли 2'!G116</f>
        <v>0</v>
      </c>
      <c r="H66" s="136">
        <f>сад!H116+ОСОБЫЙ!H116+сотрудники!H116+ясли!H116+'ясли 2'!H116</f>
        <v>0</v>
      </c>
      <c r="I66" s="66">
        <f>сад!I116+ОСОБЫЙ!I116+сотрудники!I116+ясли!I116+'ясли 2'!I116</f>
        <v>0</v>
      </c>
      <c r="J66" s="136">
        <f>сад!J116+ОСОБЫЙ!J116+сотрудники!J116+ясли!J116+'ясли 2'!J116</f>
        <v>0</v>
      </c>
      <c r="K66" s="136">
        <f>сад!K116</f>
        <v>0</v>
      </c>
      <c r="L66" s="136">
        <f>ясли!K116</f>
        <v>0</v>
      </c>
      <c r="M66" s="136">
        <f>сотрудники!K116</f>
        <v>0</v>
      </c>
      <c r="N66" s="136">
        <f>ОСОБЫЙ!K116</f>
        <v>0</v>
      </c>
      <c r="O66" s="136">
        <f>'ясли 2'!K116</f>
        <v>0</v>
      </c>
      <c r="P66" s="137">
        <f t="shared" si="0"/>
        <v>0</v>
      </c>
      <c r="Q66" s="8">
        <f>сад!M116</f>
        <v>0</v>
      </c>
      <c r="R66" s="67">
        <f>SUM(сад!N116,ясли!N116,сотрудники!N116,ОСОБЫЙ!N116,'ясли 2'!N116)</f>
        <v>0</v>
      </c>
    </row>
    <row r="67" spans="1:18" ht="23.25" hidden="1">
      <c r="A67" s="6" t="str">
        <f>приход!A68</f>
        <v>какао</v>
      </c>
      <c r="B67" s="66">
        <f>сад!B117+ОСОБЫЙ!B117+сотрудники!B117+ясли!B117+'ясли 2'!B117</f>
        <v>23</v>
      </c>
      <c r="C67" s="66">
        <f>сад!C117+ОСОБЫЙ!C117+сотрудники!C117+ясли!C117+'ясли 2'!C117</f>
        <v>0</v>
      </c>
      <c r="D67" s="136">
        <f>сад!D117+ОСОБЫЙ!D117+сотрудники!D117+ясли!D117+'ясли 2'!D117</f>
        <v>0</v>
      </c>
      <c r="E67" s="66">
        <f>сад!E117+ОСОБЫЙ!E117+сотрудники!E117+ясли!E117+'ясли 2'!E117</f>
        <v>0</v>
      </c>
      <c r="F67" s="136">
        <f>сад!F117+ОСОБЫЙ!F117+сотрудники!F117+ясли!F117+'ясли 2'!F117</f>
        <v>0</v>
      </c>
      <c r="G67" s="66">
        <f>сад!G117+ОСОБЫЙ!G117+сотрудники!G117+ясли!G117+'ясли 2'!G117</f>
        <v>0</v>
      </c>
      <c r="H67" s="136">
        <f>сад!H117+ОСОБЫЙ!H117+сотрудники!H117+ясли!H117+'ясли 2'!H117</f>
        <v>0</v>
      </c>
      <c r="I67" s="66">
        <f>сад!I117+ОСОБЫЙ!I117+сотрудники!I117+ясли!I117+'ясли 2'!I117</f>
        <v>0</v>
      </c>
      <c r="J67" s="136">
        <f>сад!J117+ОСОБЫЙ!J117+сотрудники!J117+ясли!J117+'ясли 2'!J117</f>
        <v>0</v>
      </c>
      <c r="K67" s="136">
        <f>сад!K117</f>
        <v>0</v>
      </c>
      <c r="L67" s="136">
        <f>ясли!K117</f>
        <v>0</v>
      </c>
      <c r="M67" s="136">
        <f>сотрудники!K117</f>
        <v>0</v>
      </c>
      <c r="N67" s="136">
        <f>ОСОБЫЙ!K117</f>
        <v>0</v>
      </c>
      <c r="O67" s="136">
        <f>'ясли 2'!K117</f>
        <v>0</v>
      </c>
      <c r="P67" s="137">
        <f t="shared" si="0"/>
        <v>0</v>
      </c>
      <c r="Q67" s="8">
        <f>сад!M117</f>
        <v>0</v>
      </c>
      <c r="R67" s="67">
        <f>SUM(сад!N117,ясли!N117,сотрудники!N117,ОСОБЫЙ!N117,'ясли 2'!N117)</f>
        <v>0</v>
      </c>
    </row>
    <row r="68" spans="1:18" ht="23.25" hidden="1">
      <c r="A68" s="6" t="str">
        <f>приход!A69</f>
        <v>кофейный напиток</v>
      </c>
      <c r="B68" s="66">
        <f>сад!B118+ОСОБЫЙ!B118+сотрудники!B118+ясли!B118+'ясли 2'!B118</f>
        <v>23</v>
      </c>
      <c r="C68" s="66">
        <f>сад!C118+ОСОБЫЙ!C118+сотрудники!C118+ясли!C118+'ясли 2'!C118</f>
        <v>0</v>
      </c>
      <c r="D68" s="136">
        <f>сад!D118+ОСОБЫЙ!D118+сотрудники!D118+ясли!D118+'ясли 2'!D118</f>
        <v>0</v>
      </c>
      <c r="E68" s="66">
        <f>сад!E118+ОСОБЫЙ!E118+сотрудники!E118+ясли!E118+'ясли 2'!E118</f>
        <v>0</v>
      </c>
      <c r="F68" s="136">
        <f>сад!F118+ОСОБЫЙ!F118+сотрудники!F118+ясли!F118+'ясли 2'!F118</f>
        <v>0</v>
      </c>
      <c r="G68" s="66">
        <f>сад!G118+ОСОБЫЙ!G118+сотрудники!G118+ясли!G118+'ясли 2'!G118</f>
        <v>0</v>
      </c>
      <c r="H68" s="136">
        <f>сад!H118+ОСОБЫЙ!H118+сотрудники!H118+ясли!H118+'ясли 2'!H118</f>
        <v>0</v>
      </c>
      <c r="I68" s="66">
        <f>сад!I118+ОСОБЫЙ!I118+сотрудники!I118+ясли!I118+'ясли 2'!I118</f>
        <v>0</v>
      </c>
      <c r="J68" s="136">
        <f>сад!J118+ОСОБЫЙ!J118+сотрудники!J118+ясли!J118+'ясли 2'!J118</f>
        <v>0</v>
      </c>
      <c r="K68" s="136">
        <f>сад!K118</f>
        <v>0</v>
      </c>
      <c r="L68" s="136">
        <f>ясли!K118</f>
        <v>0</v>
      </c>
      <c r="M68" s="136">
        <f>сотрудники!K118</f>
        <v>0</v>
      </c>
      <c r="N68" s="136">
        <f>ОСОБЫЙ!K118</f>
        <v>0</v>
      </c>
      <c r="O68" s="136">
        <f>'ясли 2'!K118</f>
        <v>0</v>
      </c>
      <c r="P68" s="137">
        <f t="shared" si="0"/>
        <v>0</v>
      </c>
      <c r="Q68" s="8">
        <f>сад!M118</f>
        <v>0</v>
      </c>
      <c r="R68" s="67">
        <f>SUM(сад!N118,ясли!N118,сотрудники!N118,ОСОБЫЙ!N118,'ясли 2'!N118)</f>
        <v>0</v>
      </c>
    </row>
    <row r="69" spans="1:18" ht="23.25">
      <c r="A69" s="6" t="str">
        <f>приход!A70</f>
        <v>сахарный песок</v>
      </c>
      <c r="B69" s="66">
        <f>сад!B119+ОСОБЫЙ!B119+сотрудники!B119+ясли!B119+'ясли 2'!B119</f>
        <v>23</v>
      </c>
      <c r="C69" s="66">
        <f>сад!C119+ОСОБЫЙ!C119+сотрудники!C119+ясли!C119+'ясли 2'!C119</f>
        <v>0</v>
      </c>
      <c r="D69" s="136">
        <f>сад!D119+ОСОБЫЙ!D119+сотрудники!D119+ясли!D119+'ясли 2'!D119</f>
        <v>0</v>
      </c>
      <c r="E69" s="66">
        <f>сад!E119+ОСОБЫЙ!E119+сотрудники!E119+ясли!E119+'ясли 2'!E119</f>
        <v>45</v>
      </c>
      <c r="F69" s="136">
        <f>сад!F119+ОСОБЫЙ!F119+сотрудники!F119+ясли!F119+'ясли 2'!F119</f>
        <v>0.22999999999999998</v>
      </c>
      <c r="G69" s="66">
        <f>сад!G119+ОСОБЫЙ!G119+сотрудники!G119+ясли!G119+'ясли 2'!G119</f>
        <v>0</v>
      </c>
      <c r="H69" s="136">
        <f>сад!H119+ОСОБЫЙ!H119+сотрудники!H119+ясли!H119+'ясли 2'!H119</f>
        <v>0</v>
      </c>
      <c r="I69" s="66">
        <f>сад!I119+ОСОБЫЙ!I119+сотрудники!I119+ясли!I119+'ясли 2'!I119</f>
        <v>0</v>
      </c>
      <c r="J69" s="136">
        <f>сад!J119+ОСОБЫЙ!J119+сотрудники!J119+ясли!J119+'ясли 2'!J119</f>
        <v>0</v>
      </c>
      <c r="K69" s="136">
        <f>сад!K119</f>
        <v>0.11</v>
      </c>
      <c r="L69" s="136">
        <f>ясли!K119</f>
        <v>0.05</v>
      </c>
      <c r="M69" s="136">
        <f>сотрудники!K119</f>
        <v>0.07</v>
      </c>
      <c r="N69" s="136">
        <f>ОСОБЫЙ!K119</f>
        <v>0</v>
      </c>
      <c r="O69" s="136">
        <f>'ясли 2'!K119</f>
        <v>0</v>
      </c>
      <c r="P69" s="137">
        <f t="shared" si="0"/>
        <v>0.23</v>
      </c>
      <c r="Q69" s="8">
        <f>сад!M119</f>
        <v>-0.23</v>
      </c>
      <c r="R69" s="67">
        <f>SUM(сад!N119,ясли!N119,сотрудники!N119,ОСОБЫЙ!N119,'ясли 2'!N119)</f>
        <v>0</v>
      </c>
    </row>
    <row r="70" spans="1:18" ht="23.25" hidden="1">
      <c r="A70" s="6" t="str">
        <f>приход!A71</f>
        <v>лавровый лист</v>
      </c>
      <c r="B70" s="66">
        <f>сад!B120+ОСОБЫЙ!B120+сотрудники!B120+ясли!B120+'ясли 2'!B120</f>
        <v>23</v>
      </c>
      <c r="C70" s="66">
        <f>сад!C120+ОСОБЫЙ!C120+сотрудники!C120+ясли!C120+'ясли 2'!C120</f>
        <v>0</v>
      </c>
      <c r="D70" s="136">
        <f>сад!D120+ОСОБЫЙ!D120+сотрудники!D120+ясли!D120+'ясли 2'!D120</f>
        <v>0</v>
      </c>
      <c r="E70" s="66">
        <f>сад!E120+ОСОБЫЙ!E120+сотрудники!E120+ясли!E120+'ясли 2'!E120</f>
        <v>0</v>
      </c>
      <c r="F70" s="136">
        <f>сад!F120+ОСОБЫЙ!F120+сотрудники!F120+ясли!F120+'ясли 2'!F120</f>
        <v>0</v>
      </c>
      <c r="G70" s="66">
        <f>сад!G120+ОСОБЫЙ!G120+сотрудники!G120+ясли!G120+'ясли 2'!G120</f>
        <v>0</v>
      </c>
      <c r="H70" s="136">
        <f>сад!H120+ОСОБЫЙ!H120+сотрудники!H120+ясли!H120+'ясли 2'!H120</f>
        <v>0</v>
      </c>
      <c r="I70" s="66">
        <f>сад!I120+ОСОБЫЙ!I120+сотрудники!I120+ясли!I120+'ясли 2'!I120</f>
        <v>0</v>
      </c>
      <c r="J70" s="136">
        <f>сад!J120+ОСОБЫЙ!J120+сотрудники!J120+ясли!J120+'ясли 2'!J120</f>
        <v>0</v>
      </c>
      <c r="K70" s="136">
        <f>сад!K120</f>
        <v>0</v>
      </c>
      <c r="L70" s="136">
        <f>ясли!K120</f>
        <v>0</v>
      </c>
      <c r="M70" s="136">
        <f>сотрудники!K120</f>
        <v>0</v>
      </c>
      <c r="N70" s="136">
        <f>ОСОБЫЙ!K120</f>
        <v>0</v>
      </c>
      <c r="O70" s="136">
        <f>'ясли 2'!K120</f>
        <v>0</v>
      </c>
      <c r="P70" s="137">
        <f aca="true" t="shared" si="1" ref="P70:P81">SUM(K70,L70,M70,N70,O70)</f>
        <v>0</v>
      </c>
      <c r="Q70" s="8">
        <f>сад!M120</f>
        <v>0</v>
      </c>
      <c r="R70" s="67">
        <f>SUM(сад!N120,ясли!N120,сотрудники!N120,ОСОБЫЙ!N120,'ясли 2'!N120)</f>
        <v>0</v>
      </c>
    </row>
    <row r="71" spans="1:18" ht="23.25" hidden="1">
      <c r="A71" s="6" t="str">
        <f>приход!A72</f>
        <v>вафли</v>
      </c>
      <c r="B71" s="66">
        <f>сад!B121+ОСОБЫЙ!B121+сотрудники!B121+ясли!B121+'ясли 2'!B121</f>
        <v>23</v>
      </c>
      <c r="C71" s="66">
        <f>сад!C121+ОСОБЫЙ!C121+сотрудники!C121+ясли!C121+'ясли 2'!C121</f>
        <v>0</v>
      </c>
      <c r="D71" s="136">
        <f>сад!D121+ОСОБЫЙ!D121+сотрудники!D121+ясли!D121+'ясли 2'!D121</f>
        <v>0</v>
      </c>
      <c r="E71" s="66">
        <f>сад!E121+ОСОБЫЙ!E121+сотрудники!E121+ясли!E121+'ясли 2'!E121</f>
        <v>0</v>
      </c>
      <c r="F71" s="136">
        <f>сад!F121+ОСОБЫЙ!F121+сотрудники!F121+ясли!F121+'ясли 2'!F121</f>
        <v>0</v>
      </c>
      <c r="G71" s="66">
        <f>сад!G121+ОСОБЫЙ!G121+сотрудники!G121+ясли!G121+'ясли 2'!G121</f>
        <v>0</v>
      </c>
      <c r="H71" s="136">
        <f>сад!H121+ОСОБЫЙ!H121+сотрудники!H121+ясли!H121+'ясли 2'!H121</f>
        <v>0</v>
      </c>
      <c r="I71" s="66">
        <f>сад!I121+ОСОБЫЙ!I121+сотрудники!I121+ясли!I121+'ясли 2'!I121</f>
        <v>0</v>
      </c>
      <c r="J71" s="136">
        <f>сад!J121+ОСОБЫЙ!J121+сотрудники!J121+ясли!J121+'ясли 2'!J121</f>
        <v>0</v>
      </c>
      <c r="K71" s="136">
        <f>сад!K121</f>
        <v>0</v>
      </c>
      <c r="L71" s="136">
        <f>ясли!K121</f>
        <v>0</v>
      </c>
      <c r="M71" s="136">
        <f>сотрудники!K121</f>
        <v>0</v>
      </c>
      <c r="N71" s="136">
        <f>ОСОБЫЙ!K121</f>
        <v>0</v>
      </c>
      <c r="O71" s="136">
        <f>'ясли 2'!K121</f>
        <v>0</v>
      </c>
      <c r="P71" s="137">
        <f t="shared" si="1"/>
        <v>0</v>
      </c>
      <c r="Q71" s="8">
        <f>сад!M121</f>
        <v>0</v>
      </c>
      <c r="R71" s="67">
        <f>SUM(сад!N121,ясли!N121,сотрудники!N121,ОСОБЫЙ!N121,'ясли 2'!N121)</f>
        <v>0</v>
      </c>
    </row>
    <row r="72" spans="1:18" ht="23.25" hidden="1">
      <c r="A72" s="6" t="str">
        <f>приход!A73</f>
        <v>пряники</v>
      </c>
      <c r="B72" s="66">
        <f>сад!B122+ОСОБЫЙ!B122+сотрудники!B122+ясли!B122+'ясли 2'!B122</f>
        <v>23</v>
      </c>
      <c r="C72" s="66">
        <f>сад!C122+ОСОБЫЙ!C122+сотрудники!C122+ясли!C122+'ясли 2'!C122</f>
        <v>0</v>
      </c>
      <c r="D72" s="136">
        <f>сад!D122+ОСОБЫЙ!D122+сотрудники!D122+ясли!D122+'ясли 2'!D122</f>
        <v>0</v>
      </c>
      <c r="E72" s="66">
        <f>сад!E122+ОСОБЫЙ!E122+сотрудники!E122+ясли!E122+'ясли 2'!E122</f>
        <v>0</v>
      </c>
      <c r="F72" s="136">
        <f>сад!F122+ОСОБЫЙ!F122+сотрудники!F122+ясли!F122+'ясли 2'!F122</f>
        <v>0</v>
      </c>
      <c r="G72" s="66">
        <f>сад!G122+ОСОБЫЙ!G122+сотрудники!G122+ясли!G122+'ясли 2'!G122</f>
        <v>0</v>
      </c>
      <c r="H72" s="136">
        <f>сад!H122+ОСОБЫЙ!H122+сотрудники!H122+ясли!H122+'ясли 2'!H122</f>
        <v>0</v>
      </c>
      <c r="I72" s="66">
        <f>сад!I122+ОСОБЫЙ!I122+сотрудники!I122+ясли!I122+'ясли 2'!I122</f>
        <v>0</v>
      </c>
      <c r="J72" s="136">
        <f>сад!J122+ОСОБЫЙ!J122+сотрудники!J122+ясли!J122+'ясли 2'!J122</f>
        <v>0</v>
      </c>
      <c r="K72" s="136">
        <f>сад!K122</f>
        <v>0</v>
      </c>
      <c r="L72" s="136">
        <f>ясли!K122</f>
        <v>0</v>
      </c>
      <c r="M72" s="136">
        <f>сотрудники!K122</f>
        <v>0</v>
      </c>
      <c r="N72" s="136">
        <f>ОСОБЫЙ!K122</f>
        <v>0</v>
      </c>
      <c r="O72" s="136">
        <f>'ясли 2'!K122</f>
        <v>0</v>
      </c>
      <c r="P72" s="137">
        <f t="shared" si="1"/>
        <v>0</v>
      </c>
      <c r="Q72" s="8">
        <f>сад!M122</f>
        <v>0</v>
      </c>
      <c r="R72" s="67">
        <f>SUM(сад!N122,ясли!N122,сотрудники!N122,ОСОБЫЙ!N122,'ясли 2'!N122)</f>
        <v>0</v>
      </c>
    </row>
    <row r="73" spans="1:18" ht="23.25" hidden="1">
      <c r="A73" s="6" t="str">
        <f>приход!A74</f>
        <v>печенье</v>
      </c>
      <c r="B73" s="66">
        <f>сад!B123+ОСОБЫЙ!B123+сотрудники!B123+ясли!B123+'ясли 2'!B123</f>
        <v>23</v>
      </c>
      <c r="C73" s="66">
        <f>сад!C123+ОСОБЫЙ!C123+сотрудники!C123+ясли!C123+'ясли 2'!C123</f>
        <v>0</v>
      </c>
      <c r="D73" s="136">
        <f>сад!D123+ОСОБЫЙ!D123+сотрудники!D123+ясли!D123+'ясли 2'!D123</f>
        <v>0</v>
      </c>
      <c r="E73" s="66">
        <f>сад!E123+ОСОБЫЙ!E123+сотрудники!E123+ясли!E123+'ясли 2'!E123</f>
        <v>0</v>
      </c>
      <c r="F73" s="136">
        <f>сад!F123+ОСОБЫЙ!F123+сотрудники!F123+ясли!F123+'ясли 2'!F123</f>
        <v>0</v>
      </c>
      <c r="G73" s="66">
        <f>сад!G123+ОСОБЫЙ!G123+сотрудники!G123+ясли!G123+'ясли 2'!G123</f>
        <v>0</v>
      </c>
      <c r="H73" s="136">
        <f>сад!H123+ОСОБЫЙ!H123+сотрудники!H123+ясли!H123+'ясли 2'!H123</f>
        <v>0</v>
      </c>
      <c r="I73" s="66">
        <f>сад!I123+ОСОБЫЙ!I123+сотрудники!I123+ясли!I123+'ясли 2'!I123</f>
        <v>0</v>
      </c>
      <c r="J73" s="136">
        <f>сад!J123+ОСОБЫЙ!J123+сотрудники!J123+ясли!J123+'ясли 2'!J123</f>
        <v>0</v>
      </c>
      <c r="K73" s="136">
        <f>сад!K123</f>
        <v>0</v>
      </c>
      <c r="L73" s="136">
        <f>ясли!K123</f>
        <v>0</v>
      </c>
      <c r="M73" s="136">
        <f>сотрудники!K123</f>
        <v>0</v>
      </c>
      <c r="N73" s="136">
        <f>ОСОБЫЙ!K123</f>
        <v>0</v>
      </c>
      <c r="O73" s="136">
        <f>'ясли 2'!K123</f>
        <v>0</v>
      </c>
      <c r="P73" s="137">
        <f t="shared" si="1"/>
        <v>0</v>
      </c>
      <c r="Q73" s="8">
        <f>сад!M123</f>
        <v>0</v>
      </c>
      <c r="R73" s="67">
        <f>SUM(сад!N123,ясли!N123,сотрудники!N123,ОСОБЫЙ!N123,'ясли 2'!N123)</f>
        <v>0</v>
      </c>
    </row>
    <row r="74" spans="1:18" ht="23.25" hidden="1">
      <c r="A74" s="6" t="str">
        <f>приход!A75</f>
        <v>шоколад 100 гр.</v>
      </c>
      <c r="B74" s="66">
        <f>сад!B124+ОСОБЫЙ!B124+сотрудники!B124+ясли!B124+'ясли 2'!B124</f>
        <v>23</v>
      </c>
      <c r="C74" s="66">
        <f>сад!C124+ОСОБЫЙ!C124+сотрудники!C124+ясли!C124+'ясли 2'!C124</f>
        <v>0</v>
      </c>
      <c r="D74" s="136">
        <f>сад!D124+ОСОБЫЙ!D124+сотрудники!D124+ясли!D124+'ясли 2'!D124</f>
        <v>0</v>
      </c>
      <c r="E74" s="66">
        <f>сад!E124+ОСОБЫЙ!E124+сотрудники!E124+ясли!E124+'ясли 2'!E124</f>
        <v>0</v>
      </c>
      <c r="F74" s="136">
        <f>сад!F124+ОСОБЫЙ!F124+сотрудники!F124+ясли!F124+'ясли 2'!F124</f>
        <v>0</v>
      </c>
      <c r="G74" s="66">
        <f>сад!G124+ОСОБЫЙ!G124+сотрудники!G124+ясли!G124+'ясли 2'!G124</f>
        <v>0</v>
      </c>
      <c r="H74" s="136">
        <f>сад!H124+ОСОБЫЙ!H124+сотрудники!H124+ясли!H124+'ясли 2'!H124</f>
        <v>0</v>
      </c>
      <c r="I74" s="66">
        <f>сад!I124+ОСОБЫЙ!I124+сотрудники!I124+ясли!I124+'ясли 2'!I124</f>
        <v>0</v>
      </c>
      <c r="J74" s="136">
        <f>сад!J124+ОСОБЫЙ!J124+сотрудники!J124+ясли!J124+'ясли 2'!J124</f>
        <v>0</v>
      </c>
      <c r="K74" s="136">
        <f>сад!K124</f>
        <v>0</v>
      </c>
      <c r="L74" s="136">
        <f>ясли!K124</f>
        <v>0</v>
      </c>
      <c r="M74" s="136">
        <f>сотрудники!K124</f>
        <v>0</v>
      </c>
      <c r="N74" s="136">
        <f>ОСОБЫЙ!K124</f>
        <v>0</v>
      </c>
      <c r="O74" s="136">
        <f>'ясли 2'!K124</f>
        <v>0</v>
      </c>
      <c r="P74" s="137">
        <f t="shared" si="1"/>
        <v>0</v>
      </c>
      <c r="Q74" s="8">
        <f>сад!M124</f>
        <v>0</v>
      </c>
      <c r="R74" s="67">
        <f>SUM(сад!N124,ясли!N124,сотрудники!N124,ОСОБЫЙ!N124,'ясли 2'!N124)</f>
        <v>0</v>
      </c>
    </row>
    <row r="75" spans="1:18" ht="23.25" hidden="1">
      <c r="A75" s="6" t="str">
        <f>приход!A76</f>
        <v>шоколад 50 гр.</v>
      </c>
      <c r="B75" s="66">
        <f>сад!B125+ОСОБЫЙ!B125+сотрудники!B125+ясли!B125+'ясли 2'!B125</f>
        <v>23</v>
      </c>
      <c r="C75" s="66">
        <f>сад!C125+ОСОБЫЙ!C125+сотрудники!C125+ясли!C125+'ясли 2'!C125</f>
        <v>0</v>
      </c>
      <c r="D75" s="136">
        <f>сад!D125+ОСОБЫЙ!D125+сотрудники!D125+ясли!D125+'ясли 2'!D125</f>
        <v>0</v>
      </c>
      <c r="E75" s="66">
        <f>сад!E125+ОСОБЫЙ!E125+сотрудники!E125+ясли!E125+'ясли 2'!E125</f>
        <v>0</v>
      </c>
      <c r="F75" s="136">
        <f>сад!F125+ОСОБЫЙ!F125+сотрудники!F125+ясли!F125+'ясли 2'!F125</f>
        <v>0</v>
      </c>
      <c r="G75" s="66">
        <f>сад!G125+ОСОБЫЙ!G125+сотрудники!G125+ясли!G125+'ясли 2'!G125</f>
        <v>0</v>
      </c>
      <c r="H75" s="136">
        <f>сад!H125+ОСОБЫЙ!H125+сотрудники!H125+ясли!H125+'ясли 2'!H125</f>
        <v>0</v>
      </c>
      <c r="I75" s="66">
        <f>сад!I125+ОСОБЫЙ!I125+сотрудники!I125+ясли!I125+'ясли 2'!I125</f>
        <v>0</v>
      </c>
      <c r="J75" s="136">
        <f>сад!J125+ОСОБЫЙ!J125+сотрудники!J125+ясли!J125+'ясли 2'!J125</f>
        <v>0</v>
      </c>
      <c r="K75" s="136">
        <f>сад!K125</f>
        <v>0</v>
      </c>
      <c r="L75" s="136">
        <f>ясли!K125</f>
        <v>0</v>
      </c>
      <c r="M75" s="136">
        <f>сотрудники!K125</f>
        <v>0</v>
      </c>
      <c r="N75" s="136">
        <f>ОСОБЫЙ!K125</f>
        <v>0</v>
      </c>
      <c r="O75" s="136">
        <f>'ясли 2'!K125</f>
        <v>0</v>
      </c>
      <c r="P75" s="137">
        <f t="shared" si="1"/>
        <v>0</v>
      </c>
      <c r="Q75" s="8">
        <f>сад!M125</f>
        <v>0</v>
      </c>
      <c r="R75" s="67">
        <f>SUM(сад!N125,ясли!N125,сотрудники!N125,ОСОБЫЙ!N125,'ясли 2'!N125)</f>
        <v>0</v>
      </c>
    </row>
    <row r="76" spans="1:18" ht="23.25" hidden="1">
      <c r="A76" s="6" t="str">
        <f>приход!A77</f>
        <v>шоколад 25 гр.</v>
      </c>
      <c r="B76" s="66">
        <f>сад!B126+ОСОБЫЙ!B126+сотрудники!B126+ясли!B126+'ясли 2'!B126</f>
        <v>23</v>
      </c>
      <c r="C76" s="66">
        <f>сад!C126+ОСОБЫЙ!C126+сотрудники!C126+ясли!C126+'ясли 2'!C126</f>
        <v>0</v>
      </c>
      <c r="D76" s="136">
        <f>сад!D126+ОСОБЫЙ!D126+сотрудники!D126+ясли!D126+'ясли 2'!D126</f>
        <v>0</v>
      </c>
      <c r="E76" s="66">
        <f>сад!E126+ОСОБЫЙ!E126+сотрудники!E126+ясли!E126+'ясли 2'!E126</f>
        <v>0</v>
      </c>
      <c r="F76" s="136">
        <f>сад!F126+ОСОБЫЙ!F126+сотрудники!F126+ясли!F126+'ясли 2'!F126</f>
        <v>0</v>
      </c>
      <c r="G76" s="66">
        <f>сад!G126+ОСОБЫЙ!G126+сотрудники!G126+ясли!G126+'ясли 2'!G126</f>
        <v>0</v>
      </c>
      <c r="H76" s="136">
        <f>сад!H126+ОСОБЫЙ!H126+сотрудники!H126+ясли!H126+'ясли 2'!H126</f>
        <v>0</v>
      </c>
      <c r="I76" s="66">
        <f>сад!I126+ОСОБЫЙ!I126+сотрудники!I126+ясли!I126+'ясли 2'!I126</f>
        <v>0</v>
      </c>
      <c r="J76" s="136">
        <f>сад!J126+ОСОБЫЙ!J126+сотрудники!J126+ясли!J126+'ясли 2'!J126</f>
        <v>0</v>
      </c>
      <c r="K76" s="136">
        <f>сад!K126</f>
        <v>0</v>
      </c>
      <c r="L76" s="136">
        <f>ясли!K126</f>
        <v>0</v>
      </c>
      <c r="M76" s="136">
        <f>сотрудники!K126</f>
        <v>0</v>
      </c>
      <c r="N76" s="136">
        <f>ОСОБЫЙ!K126</f>
        <v>0</v>
      </c>
      <c r="O76" s="136">
        <f>'ясли 2'!K126</f>
        <v>0</v>
      </c>
      <c r="P76" s="137">
        <f t="shared" si="1"/>
        <v>0</v>
      </c>
      <c r="Q76" s="8">
        <f>сад!M126</f>
        <v>0</v>
      </c>
      <c r="R76" s="67">
        <f>SUM(сад!N126,ясли!N126,сотрудники!N126,ОСОБЫЙ!N126,'ясли 2'!N126)</f>
        <v>0</v>
      </c>
    </row>
    <row r="77" spans="1:18" ht="23.25" hidden="1">
      <c r="A77" s="6" t="str">
        <f>приход!A78</f>
        <v>конфеты шок.</v>
      </c>
      <c r="B77" s="66">
        <f>сад!B127+ОСОБЫЙ!B127+сотрудники!B127+ясли!B127+'ясли 2'!B127</f>
        <v>23</v>
      </c>
      <c r="C77" s="66">
        <f>сад!C127+ОСОБЫЙ!C127+сотрудники!C127+ясли!C127+'ясли 2'!C127</f>
        <v>0</v>
      </c>
      <c r="D77" s="136">
        <f>сад!D127+ОСОБЫЙ!D127+сотрудники!D127+ясли!D127+'ясли 2'!D127</f>
        <v>0</v>
      </c>
      <c r="E77" s="66">
        <f>сад!E127+ОСОБЫЙ!E127+сотрудники!E127+ясли!E127+'ясли 2'!E127</f>
        <v>0</v>
      </c>
      <c r="F77" s="136">
        <f>сад!F127+ОСОБЫЙ!F127+сотрудники!F127+ясли!F127+'ясли 2'!F127</f>
        <v>0</v>
      </c>
      <c r="G77" s="66">
        <f>сад!G127+ОСОБЫЙ!G127+сотрудники!G127+ясли!G127+'ясли 2'!G127</f>
        <v>0</v>
      </c>
      <c r="H77" s="136">
        <f>сад!H127+ОСОБЫЙ!H127+сотрудники!H127+ясли!H127+'ясли 2'!H127</f>
        <v>0</v>
      </c>
      <c r="I77" s="66">
        <f>сад!I127+ОСОБЫЙ!I127+сотрудники!I127+ясли!I127+'ясли 2'!I127</f>
        <v>0</v>
      </c>
      <c r="J77" s="136">
        <f>сад!J127+ОСОБЫЙ!J127+сотрудники!J127+ясли!J127+'ясли 2'!J127</f>
        <v>0</v>
      </c>
      <c r="K77" s="136">
        <f>сад!K127</f>
        <v>0</v>
      </c>
      <c r="L77" s="136">
        <f>ясли!K127</f>
        <v>0</v>
      </c>
      <c r="M77" s="136">
        <f>сотрудники!K127</f>
        <v>0</v>
      </c>
      <c r="N77" s="136">
        <f>ОСОБЫЙ!K127</f>
        <v>0</v>
      </c>
      <c r="O77" s="136">
        <f>'ясли 2'!K127</f>
        <v>0</v>
      </c>
      <c r="P77" s="137">
        <f t="shared" si="1"/>
        <v>0</v>
      </c>
      <c r="Q77" s="8">
        <f>сад!M127</f>
        <v>0</v>
      </c>
      <c r="R77" s="67">
        <f>SUM(сад!N127,ясли!N127,сотрудники!N127,ОСОБЫЙ!N127,'ясли 2'!N127)</f>
        <v>0</v>
      </c>
    </row>
    <row r="78" spans="1:18" ht="23.25" hidden="1">
      <c r="A78" s="6" t="str">
        <f>приход!A79</f>
        <v>зефир</v>
      </c>
      <c r="B78" s="66">
        <f>сад!B128+ОСОБЫЙ!B128+сотрудники!B128+ясли!B128+'ясли 2'!B128</f>
        <v>23</v>
      </c>
      <c r="C78" s="66">
        <f>сад!C128+ОСОБЫЙ!C128+сотрудники!C128+ясли!C128+'ясли 2'!C128</f>
        <v>0</v>
      </c>
      <c r="D78" s="136">
        <f>сад!D128+ОСОБЫЙ!D128+сотрудники!D128+ясли!D128+'ясли 2'!D128</f>
        <v>0</v>
      </c>
      <c r="E78" s="66">
        <f>сад!E128+ОСОБЫЙ!E128+сотрудники!E128+ясли!E128+'ясли 2'!E128</f>
        <v>0</v>
      </c>
      <c r="F78" s="136">
        <f>сад!F128+ОСОБЫЙ!F128+сотрудники!F128+ясли!F128+'ясли 2'!F128</f>
        <v>0</v>
      </c>
      <c r="G78" s="66">
        <f>сад!G128+ОСОБЫЙ!G128+сотрудники!G128+ясли!G128+'ясли 2'!G128</f>
        <v>0</v>
      </c>
      <c r="H78" s="136">
        <f>сад!H128+ОСОБЫЙ!H128+сотрудники!H128+ясли!H128+'ясли 2'!H128</f>
        <v>0</v>
      </c>
      <c r="I78" s="66">
        <f>сад!I128+ОСОБЫЙ!I128+сотрудники!I128+ясли!I128+'ясли 2'!I128</f>
        <v>0</v>
      </c>
      <c r="J78" s="136">
        <f>сад!J128+ОСОБЫЙ!J128+сотрудники!J128+ясли!J128+'ясли 2'!J128</f>
        <v>0</v>
      </c>
      <c r="K78" s="136">
        <f>сад!K128</f>
        <v>0</v>
      </c>
      <c r="L78" s="136">
        <f>ясли!K128</f>
        <v>0</v>
      </c>
      <c r="M78" s="136">
        <f>сотрудники!K128</f>
        <v>0</v>
      </c>
      <c r="N78" s="136">
        <f>ОСОБЫЙ!K128</f>
        <v>0</v>
      </c>
      <c r="O78" s="136">
        <f>'ясли 2'!K128</f>
        <v>0</v>
      </c>
      <c r="P78" s="137">
        <f t="shared" si="1"/>
        <v>0</v>
      </c>
      <c r="Q78" s="8">
        <f>сад!M128</f>
        <v>0</v>
      </c>
      <c r="R78" s="67">
        <f>SUM(сад!N128,ясли!N128,сотрудники!N128,ОСОБЫЙ!N128,'ясли 2'!N128)</f>
        <v>0</v>
      </c>
    </row>
    <row r="79" spans="1:18" ht="23.25" hidden="1">
      <c r="A79" s="6" t="str">
        <f>приход!A80</f>
        <v>джем, повидло</v>
      </c>
      <c r="B79" s="66">
        <f>сад!B129+ОСОБЫЙ!B129+сотрудники!B129+ясли!B129+'ясли 2'!B129</f>
        <v>23</v>
      </c>
      <c r="C79" s="66">
        <f>сад!C129+ОСОБЫЙ!C129+сотрудники!C129+ясли!C129+'ясли 2'!C129</f>
        <v>0</v>
      </c>
      <c r="D79" s="136">
        <f>сад!D129+ОСОБЫЙ!D129+сотрудники!D129+ясли!D129+'ясли 2'!D129</f>
        <v>0</v>
      </c>
      <c r="E79" s="66">
        <f>сад!E129+ОСОБЫЙ!E129+сотрудники!E129+ясли!E129+'ясли 2'!E129</f>
        <v>0</v>
      </c>
      <c r="F79" s="136">
        <f>сад!F129+ОСОБЫЙ!F129+сотрудники!F129+ясли!F129+'ясли 2'!F129</f>
        <v>0</v>
      </c>
      <c r="G79" s="66">
        <f>сад!G129+ОСОБЫЙ!G129+сотрудники!G129+ясли!G129+'ясли 2'!G129</f>
        <v>0</v>
      </c>
      <c r="H79" s="136">
        <f>сад!H129+ОСОБЫЙ!H129+сотрудники!H129+ясли!H129+'ясли 2'!H129</f>
        <v>0</v>
      </c>
      <c r="I79" s="66">
        <f>сад!I129+ОСОБЫЙ!I129+сотрудники!I129+ясли!I129+'ясли 2'!I129</f>
        <v>0</v>
      </c>
      <c r="J79" s="136">
        <f>сад!J129+ОСОБЫЙ!J129+сотрудники!J129+ясли!J129+'ясли 2'!J129</f>
        <v>0</v>
      </c>
      <c r="K79" s="136">
        <f>сад!K129</f>
        <v>0</v>
      </c>
      <c r="L79" s="136">
        <f>ясли!K129</f>
        <v>0</v>
      </c>
      <c r="M79" s="136">
        <f>сотрудники!K129</f>
        <v>0</v>
      </c>
      <c r="N79" s="136">
        <f>ОСОБЫЙ!K129</f>
        <v>0</v>
      </c>
      <c r="O79" s="136">
        <f>'ясли 2'!K129</f>
        <v>0</v>
      </c>
      <c r="P79" s="137">
        <f t="shared" si="1"/>
        <v>0</v>
      </c>
      <c r="Q79" s="8">
        <f>сад!M129</f>
        <v>0</v>
      </c>
      <c r="R79" s="67">
        <f>SUM(сад!N129,ясли!N129,сотрудники!N129,ОСОБЫЙ!N129,'ясли 2'!N129)</f>
        <v>0</v>
      </c>
    </row>
    <row r="80" spans="1:18" ht="23.25">
      <c r="A80" s="6">
        <f>приход!A81</f>
        <v>1</v>
      </c>
      <c r="B80" s="66">
        <f>сад!B130+ОСОБЫЙ!B130+сотрудники!B130+ясли!B130+'ясли 2'!B130</f>
        <v>23</v>
      </c>
      <c r="C80" s="66">
        <f>сад!C130+ОСОБЫЙ!C130+сотрудники!C130+ясли!C130+'ясли 2'!C130</f>
        <v>0</v>
      </c>
      <c r="D80" s="136">
        <f>сад!D130+ОСОБЫЙ!D130+сотрудники!D130+ясли!D130+'ясли 2'!D130</f>
        <v>0</v>
      </c>
      <c r="E80" s="66">
        <f>сад!E130+ОСОБЫЙ!E130+сотрудники!E130+ясли!E130+'ясли 2'!E130</f>
        <v>60</v>
      </c>
      <c r="F80" s="136">
        <f>сад!F130+ОСОБЫЙ!F130+сотрудники!F130+ясли!F130+'ясли 2'!F130</f>
        <v>0.45999999999999996</v>
      </c>
      <c r="G80" s="66">
        <f>сад!G130+ОСОБЫЙ!G130+сотрудники!G130+ясли!G130+'ясли 2'!G130</f>
        <v>0</v>
      </c>
      <c r="H80" s="136">
        <f>сад!H130+ОСОБЫЙ!H130+сотрудники!H130+ясли!H130+'ясли 2'!H130</f>
        <v>0</v>
      </c>
      <c r="I80" s="66">
        <f>сад!I130+ОСОБЫЙ!I130+сотрудники!I130+ясли!I130+'ясли 2'!I130</f>
        <v>0</v>
      </c>
      <c r="J80" s="136">
        <f>сад!J130+ОСОБЫЙ!J130+сотрудники!J130+ясли!J130+'ясли 2'!J130</f>
        <v>0</v>
      </c>
      <c r="K80" s="136">
        <f>сад!K130</f>
        <v>0.22</v>
      </c>
      <c r="L80" s="136">
        <f>ясли!K130</f>
        <v>0.1</v>
      </c>
      <c r="M80" s="136">
        <f>сотрудники!K130</f>
        <v>0.14</v>
      </c>
      <c r="N80" s="136">
        <f>ОСОБЫЙ!K130</f>
        <v>0</v>
      </c>
      <c r="O80" s="136">
        <f>'ясли 2'!K130</f>
        <v>0</v>
      </c>
      <c r="P80" s="137">
        <f t="shared" si="1"/>
        <v>0.46</v>
      </c>
      <c r="Q80" s="8">
        <f>сад!M130</f>
        <v>-0.46</v>
      </c>
      <c r="R80" s="67">
        <f>SUM(сад!N130,ясли!N130,сотрудники!N130,ОСОБЫЙ!N130,'ясли 2'!N130)</f>
        <v>0</v>
      </c>
    </row>
    <row r="81" spans="1:18" ht="23.25" hidden="1">
      <c r="A81" s="6">
        <f>приход!A82</f>
        <v>2</v>
      </c>
      <c r="B81" s="66">
        <f>сад!B131+ОСОБЫЙ!B131+сотрудники!B131+ясли!B131+'ясли 2'!B131</f>
        <v>23</v>
      </c>
      <c r="C81" s="66">
        <f>сад!C131+ОСОБЫЙ!C131+сотрудники!C131+ясли!C131+'ясли 2'!C131</f>
        <v>0</v>
      </c>
      <c r="D81" s="136">
        <f>сад!D131+ОСОБЫЙ!D131+сотрудники!D131+ясли!D131+'ясли 2'!D131</f>
        <v>0</v>
      </c>
      <c r="E81" s="66">
        <f>сад!E131+ОСОБЫЙ!E131+сотрудники!E131+ясли!E131+'ясли 2'!E131</f>
        <v>0</v>
      </c>
      <c r="F81" s="136">
        <f>сад!F131+ОСОБЫЙ!F131+сотрудники!F131+ясли!F131+'ясли 2'!F131</f>
        <v>0</v>
      </c>
      <c r="G81" s="66">
        <f>сад!G131+ОСОБЫЙ!G131+сотрудники!G131+ясли!G131+'ясли 2'!G131</f>
        <v>0</v>
      </c>
      <c r="H81" s="136">
        <f>сад!H131+ОСОБЫЙ!H131+сотрудники!H131+ясли!H131+'ясли 2'!H131</f>
        <v>0</v>
      </c>
      <c r="I81" s="66">
        <f>сад!I131+ОСОБЫЙ!I131+сотрудники!I131+ясли!I131+'ясли 2'!I131</f>
        <v>0</v>
      </c>
      <c r="J81" s="136">
        <f>сад!J131+ОСОБЫЙ!J131+сотрудники!J131+ясли!J131+'ясли 2'!J131</f>
        <v>0</v>
      </c>
      <c r="K81" s="136">
        <f>сад!K131</f>
        <v>0</v>
      </c>
      <c r="L81" s="136">
        <f>ясли!K131</f>
        <v>0</v>
      </c>
      <c r="M81" s="136">
        <f>сотрудники!K131</f>
        <v>0</v>
      </c>
      <c r="N81" s="136">
        <f>ОСОБЫЙ!K131</f>
        <v>0</v>
      </c>
      <c r="O81" s="136">
        <f>'ясли 2'!K131</f>
        <v>0</v>
      </c>
      <c r="P81" s="137">
        <f t="shared" si="1"/>
        <v>0</v>
      </c>
      <c r="Q81" s="8">
        <f>сад!M131</f>
        <v>0</v>
      </c>
      <c r="R81" s="67">
        <f>SUM(сад!N131,ясли!N131,сотрудники!N131,ОСОБЫЙ!N131,'ясли 2'!N131)</f>
        <v>0</v>
      </c>
    </row>
    <row r="82" spans="1:18" ht="23.25" hidden="1">
      <c r="A82" s="6">
        <f>приход!A83</f>
        <v>3</v>
      </c>
      <c r="B82" s="66">
        <f>сад!B132+ОСОБЫЙ!B132+сотрудники!B132+ясли!B132+'ясли 2'!B132</f>
        <v>23</v>
      </c>
      <c r="C82" s="66">
        <f>сад!C132+ОСОБЫЙ!C132+сотрудники!C132+ясли!C132+'ясли 2'!C132</f>
        <v>0</v>
      </c>
      <c r="D82" s="136">
        <f>сад!D132+ОСОБЫЙ!D132+сотрудники!D132+ясли!D132+'ясли 2'!D132</f>
        <v>0</v>
      </c>
      <c r="E82" s="66">
        <f>сад!E132+ОСОБЫЙ!E132+сотрудники!E132+ясли!E132+'ясли 2'!E132</f>
        <v>0</v>
      </c>
      <c r="F82" s="136">
        <f>сад!F132+ОСОБЫЙ!F132+сотрудники!F132+ясли!F132+'ясли 2'!F132</f>
        <v>0</v>
      </c>
      <c r="G82" s="66">
        <f>сад!G132+ОСОБЫЙ!G132+сотрудники!G132+ясли!G132+'ясли 2'!G132</f>
        <v>0</v>
      </c>
      <c r="H82" s="136">
        <f>сад!H132+ОСОБЫЙ!H132+сотрудники!H132+ясли!H132+'ясли 2'!H132</f>
        <v>0</v>
      </c>
      <c r="I82" s="66">
        <f>сад!I132+ОСОБЫЙ!I132+сотрудники!I132+ясли!I132+'ясли 2'!I132</f>
        <v>0</v>
      </c>
      <c r="J82" s="136">
        <f>сад!J132+ОСОБЫЙ!J132+сотрудники!J132+ясли!J132+'ясли 2'!J132</f>
        <v>0</v>
      </c>
      <c r="K82" s="136">
        <f>сад!K132</f>
        <v>0</v>
      </c>
      <c r="L82" s="136">
        <f>ясли!K132</f>
        <v>0</v>
      </c>
      <c r="M82" s="136">
        <f>сотрудники!K132</f>
        <v>0</v>
      </c>
      <c r="N82" s="136">
        <f>ОСОБЫЙ!K132</f>
        <v>0</v>
      </c>
      <c r="O82" s="136">
        <f>'ясли 2'!K132</f>
        <v>0</v>
      </c>
      <c r="P82" s="137">
        <f aca="true" t="shared" si="2" ref="P82:P89">SUM(K82,L82,M82,N82,O82)</f>
        <v>0</v>
      </c>
      <c r="Q82" s="8">
        <f>сад!M132</f>
        <v>0</v>
      </c>
      <c r="R82" s="67">
        <f>SUM(сад!N132,ясли!N132,сотрудники!N132,ОСОБЫЙ!N132,'ясли 2'!N132)</f>
        <v>0</v>
      </c>
    </row>
    <row r="83" spans="1:18" ht="23.25" hidden="1">
      <c r="A83" s="6">
        <f>приход!A84</f>
        <v>4</v>
      </c>
      <c r="B83" s="66">
        <f>сад!B133+ОСОБЫЙ!B133+сотрудники!B133+ясли!B133+'ясли 2'!B133</f>
        <v>23</v>
      </c>
      <c r="C83" s="66">
        <f>сад!C133+ОСОБЫЙ!C133+сотрудники!C133+ясли!C133+'ясли 2'!C133</f>
        <v>0</v>
      </c>
      <c r="D83" s="136">
        <f>сад!D133+ОСОБЫЙ!D133+сотрудники!D133+ясли!D133+'ясли 2'!D133</f>
        <v>0</v>
      </c>
      <c r="E83" s="66">
        <f>сад!E133+ОСОБЫЙ!E133+сотрудники!E133+ясли!E133+'ясли 2'!E133</f>
        <v>0</v>
      </c>
      <c r="F83" s="136">
        <f>сад!F133+ОСОБЫЙ!F133+сотрудники!F133+ясли!F133+'ясли 2'!F133</f>
        <v>0</v>
      </c>
      <c r="G83" s="66">
        <f>сад!G133+ОСОБЫЙ!G133+сотрудники!G133+ясли!G133+'ясли 2'!G133</f>
        <v>0</v>
      </c>
      <c r="H83" s="136">
        <f>сад!H133+ОСОБЫЙ!H133+сотрудники!H133+ясли!H133+'ясли 2'!H133</f>
        <v>0</v>
      </c>
      <c r="I83" s="66">
        <f>сад!I133+ОСОБЫЙ!I133+сотрудники!I133+ясли!I133+'ясли 2'!I133</f>
        <v>0</v>
      </c>
      <c r="J83" s="136">
        <f>сад!J133+ОСОБЫЙ!J133+сотрудники!J133+ясли!J133+'ясли 2'!J133</f>
        <v>0</v>
      </c>
      <c r="K83" s="136">
        <f>сад!K133</f>
        <v>0</v>
      </c>
      <c r="L83" s="136">
        <f>ясли!K133</f>
        <v>0</v>
      </c>
      <c r="M83" s="136">
        <f>сотрудники!K133</f>
        <v>0</v>
      </c>
      <c r="N83" s="136">
        <f>ОСОБЫЙ!K133</f>
        <v>0</v>
      </c>
      <c r="O83" s="136">
        <f>'ясли 2'!K133</f>
        <v>0</v>
      </c>
      <c r="P83" s="137">
        <f t="shared" si="2"/>
        <v>0</v>
      </c>
      <c r="Q83" s="8">
        <f>сад!M133</f>
        <v>0</v>
      </c>
      <c r="R83" s="67">
        <f>SUM(сад!N133,ясли!N133,сотрудники!N133,ОСОБЫЙ!N133,'ясли 2'!N133)</f>
        <v>0</v>
      </c>
    </row>
    <row r="84" spans="1:18" ht="23.25" hidden="1">
      <c r="A84" s="6">
        <f>приход!A85</f>
        <v>5</v>
      </c>
      <c r="B84" s="66">
        <f>сад!B134+ОСОБЫЙ!B134+сотрудники!B134+ясли!B134+'ясли 2'!B134</f>
        <v>23</v>
      </c>
      <c r="C84" s="66">
        <f>сад!C134+ОСОБЫЙ!C134+сотрудники!C134+ясли!C134+'ясли 2'!C134</f>
        <v>0</v>
      </c>
      <c r="D84" s="136">
        <f>сад!D134+ОСОБЫЙ!D134+сотрудники!D134+ясли!D134+'ясли 2'!D134</f>
        <v>0</v>
      </c>
      <c r="E84" s="66">
        <f>сад!E134+ОСОБЫЙ!E134+сотрудники!E134+ясли!E134+'ясли 2'!E134</f>
        <v>0</v>
      </c>
      <c r="F84" s="136">
        <f>сад!F134+ОСОБЫЙ!F134+сотрудники!F134+ясли!F134+'ясли 2'!F134</f>
        <v>0</v>
      </c>
      <c r="G84" s="66">
        <f>сад!G134+ОСОБЫЙ!G134+сотрудники!G134+ясли!G134+'ясли 2'!G134</f>
        <v>0</v>
      </c>
      <c r="H84" s="136">
        <f>сад!H134+ОСОБЫЙ!H134+сотрудники!H134+ясли!H134+'ясли 2'!H134</f>
        <v>0</v>
      </c>
      <c r="I84" s="66">
        <f>сад!I134+ОСОБЫЙ!I134+сотрудники!I134+ясли!I134+'ясли 2'!I134</f>
        <v>0</v>
      </c>
      <c r="J84" s="136">
        <f>сад!J134+ОСОБЫЙ!J134+сотрудники!J134+ясли!J134+'ясли 2'!J134</f>
        <v>0</v>
      </c>
      <c r="K84" s="136">
        <f>сад!K134</f>
        <v>0</v>
      </c>
      <c r="L84" s="136">
        <f>ясли!K134</f>
        <v>0</v>
      </c>
      <c r="M84" s="136">
        <f>сотрудники!K134</f>
        <v>0</v>
      </c>
      <c r="N84" s="136">
        <f>ОСОБЫЙ!K134</f>
        <v>0</v>
      </c>
      <c r="O84" s="136">
        <f>'ясли 2'!K134</f>
        <v>0</v>
      </c>
      <c r="P84" s="137">
        <f t="shared" si="2"/>
        <v>0</v>
      </c>
      <c r="Q84" s="8">
        <f>сад!M134</f>
        <v>0</v>
      </c>
      <c r="R84" s="67">
        <f>SUM(сад!N134,ясли!N134,сотрудники!N134,ОСОБЫЙ!N134,'ясли 2'!N134)</f>
        <v>0</v>
      </c>
    </row>
    <row r="85" spans="1:18" ht="23.25" hidden="1">
      <c r="A85" s="6">
        <f>приход!A86</f>
        <v>6</v>
      </c>
      <c r="B85" s="66">
        <f>сад!B135+ОСОБЫЙ!B135+сотрудники!B135+ясли!B135+'ясли 2'!B135</f>
        <v>23</v>
      </c>
      <c r="C85" s="66">
        <f>сад!C135+ОСОБЫЙ!C135+сотрудники!C135+ясли!C135+'ясли 2'!C135</f>
        <v>0</v>
      </c>
      <c r="D85" s="136">
        <f>сад!D135+ОСОБЫЙ!D135+сотрудники!D135+ясли!D135+'ясли 2'!D135</f>
        <v>0</v>
      </c>
      <c r="E85" s="66">
        <f>сад!E135+ОСОБЫЙ!E135+сотрудники!E135+ясли!E135+'ясли 2'!E135</f>
        <v>0</v>
      </c>
      <c r="F85" s="136">
        <f>сад!F135+ОСОБЫЙ!F135+сотрудники!F135+ясли!F135+'ясли 2'!F135</f>
        <v>0</v>
      </c>
      <c r="G85" s="66">
        <f>сад!G135+ОСОБЫЙ!G135+сотрудники!G135+ясли!G135+'ясли 2'!G135</f>
        <v>0</v>
      </c>
      <c r="H85" s="136">
        <f>сад!H135+ОСОБЫЙ!H135+сотрудники!H135+ясли!H135+'ясли 2'!H135</f>
        <v>0</v>
      </c>
      <c r="I85" s="66">
        <f>сад!I135+ОСОБЫЙ!I135+сотрудники!I135+ясли!I135+'ясли 2'!I135</f>
        <v>0</v>
      </c>
      <c r="J85" s="136">
        <f>сад!J135+ОСОБЫЙ!J135+сотрудники!J135+ясли!J135+'ясли 2'!J135</f>
        <v>0</v>
      </c>
      <c r="K85" s="136">
        <f>сад!K135</f>
        <v>0</v>
      </c>
      <c r="L85" s="136">
        <f>ясли!K135</f>
        <v>0</v>
      </c>
      <c r="M85" s="136">
        <f>сотрудники!K135</f>
        <v>0</v>
      </c>
      <c r="N85" s="136">
        <f>ОСОБЫЙ!K135</f>
        <v>0</v>
      </c>
      <c r="O85" s="136">
        <f>'ясли 2'!K135</f>
        <v>0</v>
      </c>
      <c r="P85" s="137">
        <f t="shared" si="2"/>
        <v>0</v>
      </c>
      <c r="Q85" s="8">
        <f>сад!M135</f>
        <v>0</v>
      </c>
      <c r="R85" s="67">
        <f>SUM(сад!N135,ясли!N135,сотрудники!N135,ОСОБЫЙ!N135,'ясли 2'!N135)</f>
        <v>0</v>
      </c>
    </row>
    <row r="86" spans="1:18" ht="23.25" hidden="1">
      <c r="A86" s="6">
        <f>приход!A87</f>
        <v>7</v>
      </c>
      <c r="B86" s="66">
        <f>сад!B136+ОСОБЫЙ!B136+сотрудники!B136+ясли!B136+'ясли 2'!B136</f>
        <v>23</v>
      </c>
      <c r="C86" s="66">
        <f>сад!C136+ОСОБЫЙ!C136+сотрудники!C136+ясли!C136+'ясли 2'!C136</f>
        <v>0</v>
      </c>
      <c r="D86" s="136">
        <f>сад!D136+ОСОБЫЙ!D136+сотрудники!D136+ясли!D136+'ясли 2'!D136</f>
        <v>0</v>
      </c>
      <c r="E86" s="66">
        <f>сад!E136+ОСОБЫЙ!E136+сотрудники!E136+ясли!E136+'ясли 2'!E136</f>
        <v>0</v>
      </c>
      <c r="F86" s="136">
        <f>сад!F136+ОСОБЫЙ!F136+сотрудники!F136+ясли!F136+'ясли 2'!F136</f>
        <v>0</v>
      </c>
      <c r="G86" s="66">
        <f>сад!G136+ОСОБЫЙ!G136+сотрудники!G136+ясли!G136+'ясли 2'!G136</f>
        <v>0</v>
      </c>
      <c r="H86" s="136">
        <f>сад!H136+ОСОБЫЙ!H136+сотрудники!H136+ясли!H136+'ясли 2'!H136</f>
        <v>0</v>
      </c>
      <c r="I86" s="66">
        <f>сад!I136+ОСОБЫЙ!I136+сотрудники!I136+ясли!I136+'ясли 2'!I136</f>
        <v>0</v>
      </c>
      <c r="J86" s="136">
        <f>сад!J136+ОСОБЫЙ!J136+сотрудники!J136+ясли!J136+'ясли 2'!J136</f>
        <v>0</v>
      </c>
      <c r="K86" s="136">
        <f>сад!K136</f>
        <v>0</v>
      </c>
      <c r="L86" s="136">
        <f>ясли!K136</f>
        <v>0</v>
      </c>
      <c r="M86" s="136">
        <f>сотрудники!K136</f>
        <v>0</v>
      </c>
      <c r="N86" s="136">
        <f>ОСОБЫЙ!K136</f>
        <v>0</v>
      </c>
      <c r="O86" s="136">
        <f>'ясли 2'!K136</f>
        <v>0</v>
      </c>
      <c r="P86" s="137">
        <f t="shared" si="2"/>
        <v>0</v>
      </c>
      <c r="Q86" s="8">
        <f>сад!M136</f>
        <v>0</v>
      </c>
      <c r="R86" s="67">
        <f>SUM(сад!N136,ясли!N136,сотрудники!N136,ОСОБЫЙ!N136,'ясли 2'!N136)</f>
        <v>0</v>
      </c>
    </row>
    <row r="87" spans="1:18" ht="23.25" hidden="1">
      <c r="A87" s="6">
        <f>приход!A88</f>
        <v>8</v>
      </c>
      <c r="B87" s="66">
        <f>сад!B137+ОСОБЫЙ!B137+сотрудники!B137+ясли!B137+'ясли 2'!B137</f>
        <v>23</v>
      </c>
      <c r="C87" s="66">
        <f>сад!C137+ОСОБЫЙ!C137+сотрудники!C137+ясли!C137+'ясли 2'!C137</f>
        <v>0</v>
      </c>
      <c r="D87" s="136">
        <f>сад!D137+ОСОБЫЙ!D137+сотрудники!D137+ясли!D137+'ясли 2'!D137</f>
        <v>0</v>
      </c>
      <c r="E87" s="66">
        <f>сад!E137+ОСОБЫЙ!E137+сотрудники!E137+ясли!E137+'ясли 2'!E137</f>
        <v>0</v>
      </c>
      <c r="F87" s="136">
        <f>сад!F137+ОСОБЫЙ!F137+сотрудники!F137+ясли!F137+'ясли 2'!F137</f>
        <v>0</v>
      </c>
      <c r="G87" s="66">
        <f>сад!G137+ОСОБЫЙ!G137+сотрудники!G137+ясли!G137+'ясли 2'!G137</f>
        <v>0</v>
      </c>
      <c r="H87" s="136">
        <f>сад!H137+ОСОБЫЙ!H137+сотрудники!H137+ясли!H137+'ясли 2'!H137</f>
        <v>0</v>
      </c>
      <c r="I87" s="66">
        <f>сад!I137+ОСОБЫЙ!I137+сотрудники!I137+ясли!I137+'ясли 2'!I137</f>
        <v>0</v>
      </c>
      <c r="J87" s="136">
        <f>сад!J137+ОСОБЫЙ!J137+сотрудники!J137+ясли!J137+'ясли 2'!J137</f>
        <v>0</v>
      </c>
      <c r="K87" s="136">
        <f>сад!K137</f>
        <v>0</v>
      </c>
      <c r="L87" s="136">
        <f>ясли!K137</f>
        <v>0</v>
      </c>
      <c r="M87" s="136">
        <f>сотрудники!K137</f>
        <v>0</v>
      </c>
      <c r="N87" s="136">
        <f>ОСОБЫЙ!K137</f>
        <v>0</v>
      </c>
      <c r="O87" s="136">
        <f>'ясли 2'!K137</f>
        <v>0</v>
      </c>
      <c r="P87" s="137">
        <f t="shared" si="2"/>
        <v>0</v>
      </c>
      <c r="Q87" s="8">
        <f>сад!M137</f>
        <v>0</v>
      </c>
      <c r="R87" s="67">
        <f>SUM(сад!N137,ясли!N137,сотрудники!N137,ОСОБЫЙ!N137,'ясли 2'!N137)</f>
        <v>0</v>
      </c>
    </row>
    <row r="88" spans="1:18" ht="23.25" hidden="1">
      <c r="A88" s="6">
        <f>приход!A89</f>
        <v>9</v>
      </c>
      <c r="B88" s="66">
        <f>сад!B138+ОСОБЫЙ!B138+сотрудники!B138+ясли!B138+'ясли 2'!B138</f>
        <v>23</v>
      </c>
      <c r="C88" s="66">
        <f>сад!C138+ОСОБЫЙ!C138+сотрудники!C138+ясли!C138+'ясли 2'!C138</f>
        <v>0</v>
      </c>
      <c r="D88" s="136">
        <f>сад!D138+ОСОБЫЙ!D138+сотрудники!D138+ясли!D138+'ясли 2'!D138</f>
        <v>0</v>
      </c>
      <c r="E88" s="66">
        <f>сад!E138+ОСОБЫЙ!E138+сотрудники!E138+ясли!E138+'ясли 2'!E138</f>
        <v>0</v>
      </c>
      <c r="F88" s="136">
        <f>сад!F138+ОСОБЫЙ!F138+сотрудники!F138+ясли!F138+'ясли 2'!F138</f>
        <v>0</v>
      </c>
      <c r="G88" s="66">
        <f>сад!G138+ОСОБЫЙ!G138+сотрудники!G138+ясли!G138+'ясли 2'!G138</f>
        <v>0</v>
      </c>
      <c r="H88" s="136">
        <f>сад!H138+ОСОБЫЙ!H138+сотрудники!H138+ясли!H138+'ясли 2'!H138</f>
        <v>0</v>
      </c>
      <c r="I88" s="66">
        <f>сад!I138+ОСОБЫЙ!I138+сотрудники!I138+ясли!I138+'ясли 2'!I138</f>
        <v>0</v>
      </c>
      <c r="J88" s="136">
        <f>сад!J138+ОСОБЫЙ!J138+сотрудники!J138+ясли!J138+'ясли 2'!J138</f>
        <v>0</v>
      </c>
      <c r="K88" s="136">
        <f>сад!K138</f>
        <v>0</v>
      </c>
      <c r="L88" s="136">
        <f>ясли!K138</f>
        <v>0</v>
      </c>
      <c r="M88" s="136">
        <f>сотрудники!K138</f>
        <v>0</v>
      </c>
      <c r="N88" s="136">
        <f>ОСОБЫЙ!K138</f>
        <v>0</v>
      </c>
      <c r="O88" s="136">
        <f>'ясли 2'!K138</f>
        <v>0</v>
      </c>
      <c r="P88" s="137">
        <f t="shared" si="2"/>
        <v>0</v>
      </c>
      <c r="Q88" s="8">
        <f>сад!M138</f>
        <v>0</v>
      </c>
      <c r="R88" s="67">
        <f>SUM(сад!N138,ясли!N138,сотрудники!N138,ОСОБЫЙ!N138,'ясли 2'!N138)</f>
        <v>0</v>
      </c>
    </row>
    <row r="89" spans="1:18" ht="23.25" hidden="1">
      <c r="A89" s="6">
        <f>приход!A90</f>
        <v>10</v>
      </c>
      <c r="B89" s="66">
        <f>сад!B139+ОСОБЫЙ!B139+сотрудники!B139+ясли!B139+'ясли 2'!B139</f>
        <v>23</v>
      </c>
      <c r="C89" s="66">
        <f>сад!C139+ОСОБЫЙ!C139+сотрудники!C139+ясли!C139+'ясли 2'!C139</f>
        <v>0</v>
      </c>
      <c r="D89" s="136">
        <f>сад!D139+ОСОБЫЙ!D139+сотрудники!D139+ясли!D139+'ясли 2'!D139</f>
        <v>0</v>
      </c>
      <c r="E89" s="66">
        <f>сад!E139+ОСОБЫЙ!E139+сотрудники!E139+ясли!E139+'ясли 2'!E139</f>
        <v>0</v>
      </c>
      <c r="F89" s="136">
        <f>сад!F139+ОСОБЫЙ!F139+сотрудники!F139+ясли!F139+'ясли 2'!F139</f>
        <v>0</v>
      </c>
      <c r="G89" s="66">
        <f>сад!G139+ОСОБЫЙ!G139+сотрудники!G139+ясли!G139+'ясли 2'!G139</f>
        <v>0</v>
      </c>
      <c r="H89" s="136">
        <f>сад!H139+ОСОБЫЙ!H139+сотрудники!H139+ясли!H139+'ясли 2'!H139</f>
        <v>0</v>
      </c>
      <c r="I89" s="66">
        <f>сад!I139+ОСОБЫЙ!I139+сотрудники!I139+ясли!I139+'ясли 2'!I139</f>
        <v>0</v>
      </c>
      <c r="J89" s="136">
        <f>сад!J139+ОСОБЫЙ!J139+сотрудники!J139+ясли!J139+'ясли 2'!J139</f>
        <v>0</v>
      </c>
      <c r="K89" s="136">
        <f>сад!K139</f>
        <v>0</v>
      </c>
      <c r="L89" s="136">
        <f>ясли!K139</f>
        <v>0</v>
      </c>
      <c r="M89" s="136">
        <f>сотрудники!K139</f>
        <v>0</v>
      </c>
      <c r="N89" s="136">
        <f>ОСОБЫЙ!K139</f>
        <v>0</v>
      </c>
      <c r="O89" s="136">
        <f>'ясли 2'!K139</f>
        <v>0</v>
      </c>
      <c r="P89" s="137">
        <f t="shared" si="2"/>
        <v>0</v>
      </c>
      <c r="Q89" s="8">
        <f>сад!M139</f>
        <v>0</v>
      </c>
      <c r="R89" s="67">
        <f>SUM(сад!N139,ясли!N139,сотрудники!N139,ОСОБЫЙ!N139,'ясли 2'!N139)</f>
        <v>0</v>
      </c>
    </row>
    <row r="90" spans="1:16" ht="23.25" hidden="1">
      <c r="A90" s="95" t="s">
        <v>38</v>
      </c>
      <c r="B90" s="96"/>
      <c r="C90" s="100"/>
      <c r="D90" s="97"/>
      <c r="E90" s="100"/>
      <c r="F90" s="97"/>
      <c r="G90" s="100"/>
      <c r="H90" s="97"/>
      <c r="I90" s="100"/>
      <c r="J90" s="97"/>
      <c r="K90" s="97"/>
      <c r="L90" s="97"/>
      <c r="M90" s="97"/>
      <c r="N90" s="97"/>
      <c r="O90" s="97"/>
      <c r="P90" s="97"/>
    </row>
    <row r="91" spans="1:16" ht="23.25" hidden="1">
      <c r="A91" s="95"/>
      <c r="B91" s="96"/>
      <c r="C91" s="100" t="s">
        <v>33</v>
      </c>
      <c r="D91" s="97"/>
      <c r="E91" s="100"/>
      <c r="F91" s="97"/>
      <c r="G91" s="100"/>
      <c r="H91" s="97"/>
      <c r="I91" s="100"/>
      <c r="J91" s="97"/>
      <c r="K91" s="97"/>
      <c r="L91" s="97"/>
      <c r="M91" s="97"/>
      <c r="N91" s="97"/>
      <c r="O91" s="97"/>
      <c r="P91" s="97"/>
    </row>
    <row r="92" spans="1:16" ht="23.25" hidden="1">
      <c r="A92" s="95"/>
      <c r="B92" s="96"/>
      <c r="C92" s="100"/>
      <c r="D92" s="97"/>
      <c r="E92" s="100"/>
      <c r="F92" s="97"/>
      <c r="G92" s="100"/>
      <c r="H92" s="97"/>
      <c r="I92" s="100"/>
      <c r="J92" s="97"/>
      <c r="K92" s="97"/>
      <c r="L92" s="97"/>
      <c r="M92" s="97"/>
      <c r="N92" s="97"/>
      <c r="O92" s="97"/>
      <c r="P92" s="97"/>
    </row>
    <row r="93" spans="1:16" ht="23.25" hidden="1">
      <c r="A93" s="95" t="s">
        <v>10</v>
      </c>
      <c r="B93" s="96"/>
      <c r="C93" s="100"/>
      <c r="D93" s="97"/>
      <c r="E93" s="100"/>
      <c r="F93" s="97"/>
      <c r="G93" s="100"/>
      <c r="H93" s="97"/>
      <c r="I93" s="100"/>
      <c r="J93" s="97"/>
      <c r="K93" s="97"/>
      <c r="L93" s="97"/>
      <c r="M93" s="97"/>
      <c r="N93" s="97"/>
      <c r="O93" s="97"/>
      <c r="P93" s="97"/>
    </row>
    <row r="94" spans="1:16" ht="23.25" hidden="1">
      <c r="A94" s="95"/>
      <c r="B94" s="96"/>
      <c r="C94" s="100" t="s">
        <v>33</v>
      </c>
      <c r="D94" s="97"/>
      <c r="E94" s="100"/>
      <c r="F94" s="97"/>
      <c r="G94" s="100"/>
      <c r="H94" s="97"/>
      <c r="I94" s="100"/>
      <c r="J94" s="97"/>
      <c r="K94" s="97"/>
      <c r="L94" s="97"/>
      <c r="M94" s="97"/>
      <c r="N94" s="97"/>
      <c r="O94" s="97"/>
      <c r="P94" s="97"/>
    </row>
    <row r="95" spans="1:16" ht="23.25" hidden="1">
      <c r="A95" s="95"/>
      <c r="B95" s="96"/>
      <c r="C95" s="101"/>
      <c r="D95" s="97"/>
      <c r="E95" s="101"/>
      <c r="F95" s="97"/>
      <c r="G95" s="101"/>
      <c r="H95" s="97"/>
      <c r="I95" s="101"/>
      <c r="J95" s="97"/>
      <c r="K95" s="97"/>
      <c r="L95" s="97"/>
      <c r="M95" s="97"/>
      <c r="N95" s="97"/>
      <c r="O95" s="97"/>
      <c r="P95" s="97"/>
    </row>
    <row r="96" spans="1:16" ht="23.25" hidden="1">
      <c r="A96" s="95" t="s">
        <v>11</v>
      </c>
      <c r="B96" s="96"/>
      <c r="C96" s="101"/>
      <c r="D96" s="97"/>
      <c r="E96" s="101"/>
      <c r="F96" s="97"/>
      <c r="G96" s="101"/>
      <c r="H96" s="97"/>
      <c r="I96" s="101"/>
      <c r="J96" s="97"/>
      <c r="K96" s="97"/>
      <c r="L96" s="97"/>
      <c r="M96" s="97"/>
      <c r="N96" s="97"/>
      <c r="O96" s="97"/>
      <c r="P96" s="97"/>
    </row>
    <row r="97" spans="1:16" ht="23.25" hidden="1">
      <c r="A97" s="95"/>
      <c r="B97" s="96"/>
      <c r="C97" s="101" t="s">
        <v>33</v>
      </c>
      <c r="D97" s="97"/>
      <c r="E97" s="101"/>
      <c r="F97" s="97"/>
      <c r="G97" s="101"/>
      <c r="H97" s="97"/>
      <c r="I97" s="101"/>
      <c r="J97" s="97"/>
      <c r="K97" s="97"/>
      <c r="L97" s="97"/>
      <c r="M97" s="97"/>
      <c r="N97" s="97"/>
      <c r="O97" s="97"/>
      <c r="P97" s="97"/>
    </row>
    <row r="98" spans="1:16" ht="23.25" hidden="1">
      <c r="A98" s="95"/>
      <c r="B98" s="96"/>
      <c r="C98" s="100"/>
      <c r="D98" s="97"/>
      <c r="E98" s="100"/>
      <c r="F98" s="97"/>
      <c r="G98" s="100"/>
      <c r="H98" s="97"/>
      <c r="I98" s="100"/>
      <c r="J98" s="97"/>
      <c r="K98" s="97"/>
      <c r="L98" s="97"/>
      <c r="M98" s="97"/>
      <c r="N98" s="97"/>
      <c r="O98" s="97"/>
      <c r="P98" s="97"/>
    </row>
    <row r="99" spans="1:16" ht="23.25">
      <c r="A99" s="95" t="s">
        <v>12</v>
      </c>
      <c r="B99" s="96"/>
      <c r="C99" s="100"/>
      <c r="D99" s="97"/>
      <c r="E99" s="100"/>
      <c r="F99" s="97"/>
      <c r="G99" s="100"/>
      <c r="H99" s="97"/>
      <c r="I99" s="100"/>
      <c r="J99" s="97"/>
      <c r="K99" s="97"/>
      <c r="L99" s="97"/>
      <c r="M99" s="97"/>
      <c r="N99" s="97"/>
      <c r="O99" s="97"/>
      <c r="P99" s="97"/>
    </row>
    <row r="100" spans="1:16" ht="23.25">
      <c r="A100" s="95"/>
      <c r="B100" s="96"/>
      <c r="C100" s="100" t="s">
        <v>33</v>
      </c>
      <c r="D100" s="97"/>
      <c r="E100" s="100"/>
      <c r="F100" s="97"/>
      <c r="G100" s="100"/>
      <c r="H100" s="97"/>
      <c r="I100" s="100"/>
      <c r="J100" s="97"/>
      <c r="K100" s="97"/>
      <c r="L100" s="97"/>
      <c r="M100" s="97"/>
      <c r="N100" s="97"/>
      <c r="O100" s="97"/>
      <c r="P100" s="97"/>
    </row>
    <row r="101" spans="1:16" ht="23.25">
      <c r="A101" s="92"/>
      <c r="B101" s="88"/>
      <c r="C101" s="139"/>
      <c r="D101" s="93"/>
      <c r="E101" s="139"/>
      <c r="F101" s="94"/>
      <c r="G101" s="139"/>
      <c r="H101" s="94"/>
      <c r="I101" s="139"/>
      <c r="J101" s="94"/>
      <c r="K101" s="94"/>
      <c r="L101" s="94"/>
      <c r="M101" s="94"/>
      <c r="N101" s="94"/>
      <c r="O101" s="94"/>
      <c r="P101" s="94"/>
    </row>
    <row r="102" spans="1:16" ht="23.25">
      <c r="A102" s="92"/>
      <c r="B102" s="88"/>
      <c r="C102" s="139"/>
      <c r="D102" s="93"/>
      <c r="E102" s="139"/>
      <c r="F102" s="94"/>
      <c r="G102" s="139"/>
      <c r="H102" s="94"/>
      <c r="I102" s="139"/>
      <c r="J102" s="94"/>
      <c r="K102" s="94"/>
      <c r="L102" s="94"/>
      <c r="M102" s="94"/>
      <c r="N102" s="94"/>
      <c r="O102" s="94"/>
      <c r="P102" s="94"/>
    </row>
    <row r="103" spans="1:16" ht="23.25">
      <c r="A103" s="92"/>
      <c r="B103" s="88"/>
      <c r="C103" s="139"/>
      <c r="D103" s="93"/>
      <c r="E103" s="139"/>
      <c r="F103" s="94"/>
      <c r="G103" s="139"/>
      <c r="H103" s="94"/>
      <c r="I103" s="139"/>
      <c r="J103" s="94"/>
      <c r="K103" s="94"/>
      <c r="L103" s="94"/>
      <c r="M103" s="94"/>
      <c r="N103" s="94"/>
      <c r="O103" s="94"/>
      <c r="P103" s="94"/>
    </row>
    <row r="104" spans="1:16" ht="23.25">
      <c r="A104" s="92"/>
      <c r="B104" s="88"/>
      <c r="C104" s="139"/>
      <c r="D104" s="93"/>
      <c r="E104" s="139"/>
      <c r="F104" s="94"/>
      <c r="G104" s="139"/>
      <c r="H104" s="94"/>
      <c r="I104" s="139"/>
      <c r="J104" s="94"/>
      <c r="K104" s="94"/>
      <c r="L104" s="94"/>
      <c r="M104" s="94"/>
      <c r="N104" s="94"/>
      <c r="O104" s="94"/>
      <c r="P104" s="94"/>
    </row>
    <row r="105" spans="1:16" ht="23.25">
      <c r="A105" s="92"/>
      <c r="B105" s="88"/>
      <c r="C105" s="139"/>
      <c r="D105" s="93"/>
      <c r="E105" s="139"/>
      <c r="F105" s="94"/>
      <c r="G105" s="139"/>
      <c r="H105" s="94"/>
      <c r="I105" s="139"/>
      <c r="J105" s="94"/>
      <c r="K105" s="94"/>
      <c r="L105" s="94"/>
      <c r="M105" s="94"/>
      <c r="N105" s="94"/>
      <c r="O105" s="94"/>
      <c r="P105" s="94"/>
    </row>
    <row r="106" spans="1:16" ht="23.25">
      <c r="A106" s="92"/>
      <c r="B106" s="88"/>
      <c r="C106" s="139"/>
      <c r="D106" s="93"/>
      <c r="E106" s="139"/>
      <c r="F106" s="94"/>
      <c r="G106" s="139"/>
      <c r="H106" s="94"/>
      <c r="I106" s="139"/>
      <c r="J106" s="94"/>
      <c r="K106" s="94"/>
      <c r="L106" s="94"/>
      <c r="M106" s="94"/>
      <c r="N106" s="94"/>
      <c r="O106" s="94"/>
      <c r="P106" s="94"/>
    </row>
    <row r="107" spans="1:16" ht="23.25">
      <c r="A107" s="92"/>
      <c r="B107" s="88"/>
      <c r="C107" s="139"/>
      <c r="D107" s="93"/>
      <c r="E107" s="139"/>
      <c r="F107" s="94"/>
      <c r="G107" s="139"/>
      <c r="H107" s="94"/>
      <c r="I107" s="139"/>
      <c r="J107" s="94"/>
      <c r="K107" s="94"/>
      <c r="L107" s="94"/>
      <c r="M107" s="94"/>
      <c r="N107" s="94"/>
      <c r="O107" s="94"/>
      <c r="P107" s="94"/>
    </row>
    <row r="108" spans="1:16" ht="23.25">
      <c r="A108" s="92"/>
      <c r="B108" s="88"/>
      <c r="C108" s="139"/>
      <c r="D108" s="93"/>
      <c r="E108" s="139"/>
      <c r="F108" s="94"/>
      <c r="G108" s="139"/>
      <c r="H108" s="94"/>
      <c r="I108" s="139"/>
      <c r="J108" s="94"/>
      <c r="K108" s="94"/>
      <c r="L108" s="94"/>
      <c r="M108" s="94"/>
      <c r="N108" s="94"/>
      <c r="O108" s="94"/>
      <c r="P108" s="94"/>
    </row>
    <row r="109" spans="1:16" ht="23.25">
      <c r="A109" s="92"/>
      <c r="B109" s="88"/>
      <c r="C109" s="139"/>
      <c r="D109" s="93"/>
      <c r="E109" s="139"/>
      <c r="F109" s="94"/>
      <c r="G109" s="139"/>
      <c r="H109" s="94"/>
      <c r="I109" s="139"/>
      <c r="J109" s="94"/>
      <c r="K109" s="94"/>
      <c r="L109" s="94"/>
      <c r="M109" s="94"/>
      <c r="N109" s="94"/>
      <c r="O109" s="94"/>
      <c r="P109" s="94"/>
    </row>
    <row r="110" spans="1:16" ht="23.25">
      <c r="A110" s="92"/>
      <c r="B110" s="88"/>
      <c r="C110" s="139"/>
      <c r="D110" s="93"/>
      <c r="E110" s="139"/>
      <c r="F110" s="94"/>
      <c r="G110" s="139"/>
      <c r="H110" s="94"/>
      <c r="I110" s="139"/>
      <c r="J110" s="94"/>
      <c r="K110" s="94"/>
      <c r="L110" s="94"/>
      <c r="M110" s="94"/>
      <c r="N110" s="94"/>
      <c r="O110" s="94"/>
      <c r="P110" s="94"/>
    </row>
    <row r="111" spans="1:16" ht="23.25">
      <c r="A111" s="92"/>
      <c r="B111" s="88"/>
      <c r="C111" s="139"/>
      <c r="D111" s="93"/>
      <c r="E111" s="139"/>
      <c r="F111" s="94"/>
      <c r="G111" s="139"/>
      <c r="H111" s="94"/>
      <c r="I111" s="139"/>
      <c r="J111" s="94"/>
      <c r="K111" s="94"/>
      <c r="L111" s="94"/>
      <c r="M111" s="94"/>
      <c r="N111" s="94"/>
      <c r="O111" s="94"/>
      <c r="P111" s="94"/>
    </row>
    <row r="112" spans="1:16" ht="23.25">
      <c r="A112" s="92"/>
      <c r="B112" s="88"/>
      <c r="C112" s="139"/>
      <c r="D112" s="93"/>
      <c r="E112" s="139"/>
      <c r="F112" s="94"/>
      <c r="G112" s="139"/>
      <c r="H112" s="94"/>
      <c r="I112" s="139"/>
      <c r="J112" s="94"/>
      <c r="K112" s="94"/>
      <c r="L112" s="94"/>
      <c r="M112" s="94"/>
      <c r="N112" s="94"/>
      <c r="O112" s="94"/>
      <c r="P112" s="94"/>
    </row>
    <row r="113" spans="1:16" ht="23.25">
      <c r="A113" s="92"/>
      <c r="B113" s="88"/>
      <c r="C113" s="139"/>
      <c r="D113" s="93"/>
      <c r="E113" s="139"/>
      <c r="F113" s="94"/>
      <c r="G113" s="139"/>
      <c r="H113" s="94"/>
      <c r="I113" s="139"/>
      <c r="J113" s="94"/>
      <c r="K113" s="94"/>
      <c r="L113" s="94"/>
      <c r="M113" s="94"/>
      <c r="N113" s="94"/>
      <c r="O113" s="94"/>
      <c r="P113" s="94"/>
    </row>
    <row r="114" spans="1:16" ht="23.25">
      <c r="A114" s="92"/>
      <c r="B114" s="88"/>
      <c r="C114" s="139"/>
      <c r="D114" s="93"/>
      <c r="E114" s="139"/>
      <c r="F114" s="94"/>
      <c r="G114" s="139"/>
      <c r="H114" s="94"/>
      <c r="I114" s="139"/>
      <c r="J114" s="94"/>
      <c r="K114" s="94"/>
      <c r="L114" s="94"/>
      <c r="M114" s="94"/>
      <c r="N114" s="94"/>
      <c r="O114" s="94"/>
      <c r="P114" s="94"/>
    </row>
    <row r="115" spans="1:16" ht="23.25">
      <c r="A115" s="92"/>
      <c r="B115" s="88"/>
      <c r="C115" s="139"/>
      <c r="D115" s="93"/>
      <c r="E115" s="139"/>
      <c r="F115" s="94"/>
      <c r="G115" s="139"/>
      <c r="H115" s="94"/>
      <c r="I115" s="139"/>
      <c r="J115" s="94"/>
      <c r="K115" s="94"/>
      <c r="L115" s="94"/>
      <c r="M115" s="94"/>
      <c r="N115" s="94"/>
      <c r="O115" s="94"/>
      <c r="P115" s="94"/>
    </row>
    <row r="116" spans="1:16" ht="23.25">
      <c r="A116" s="92"/>
      <c r="B116" s="88"/>
      <c r="C116" s="139"/>
      <c r="D116" s="93"/>
      <c r="E116" s="139"/>
      <c r="F116" s="94"/>
      <c r="G116" s="139"/>
      <c r="H116" s="94"/>
      <c r="I116" s="139"/>
      <c r="J116" s="94"/>
      <c r="K116" s="94"/>
      <c r="L116" s="94"/>
      <c r="M116" s="94"/>
      <c r="N116" s="94"/>
      <c r="O116" s="94"/>
      <c r="P116" s="94"/>
    </row>
  </sheetData>
  <sheetProtection password="BF55" sheet="1" formatCells="0" formatColumns="0" formatRows="0" sort="0" autoFilter="0" pivotTables="0"/>
  <autoFilter ref="A4:R4"/>
  <mergeCells count="23">
    <mergeCell ref="R2:R4"/>
    <mergeCell ref="K3:K4"/>
    <mergeCell ref="L3:L4"/>
    <mergeCell ref="M3:M4"/>
    <mergeCell ref="N3:N4"/>
    <mergeCell ref="O3:O4"/>
    <mergeCell ref="P3:P4"/>
    <mergeCell ref="I3:I4"/>
    <mergeCell ref="E2:F2"/>
    <mergeCell ref="Q2:Q4"/>
    <mergeCell ref="F3:F4"/>
    <mergeCell ref="J3:J4"/>
    <mergeCell ref="D3:D4"/>
    <mergeCell ref="B2:B4"/>
    <mergeCell ref="C2:D2"/>
    <mergeCell ref="A1:P1"/>
    <mergeCell ref="E3:E4"/>
    <mergeCell ref="G2:H2"/>
    <mergeCell ref="A2:A4"/>
    <mergeCell ref="G3:G4"/>
    <mergeCell ref="H3:H4"/>
    <mergeCell ref="C3:C4"/>
    <mergeCell ref="I2:J2"/>
  </mergeCells>
  <conditionalFormatting sqref="D90:D116 F90:F116 H90:H116">
    <cfRule type="cellIs" priority="39" dxfId="104" operator="lessThan" stopIfTrue="1">
      <formula>0</formula>
    </cfRule>
  </conditionalFormatting>
  <conditionalFormatting sqref="P90:P116">
    <cfRule type="expression" priority="59" dxfId="105" stopIfTrue="1">
      <formula>'сад+ясли+сотрудники'!#REF!&lt;0</formula>
    </cfRule>
  </conditionalFormatting>
  <conditionalFormatting sqref="D5:D89">
    <cfRule type="cellIs" priority="26" dxfId="108" operator="equal" stopIfTrue="1">
      <formula>0</formula>
    </cfRule>
  </conditionalFormatting>
  <conditionalFormatting sqref="F5:F89">
    <cfRule type="cellIs" priority="24" dxfId="108" operator="equal" stopIfTrue="1">
      <formula>0</formula>
    </cfRule>
  </conditionalFormatting>
  <conditionalFormatting sqref="H5:H89">
    <cfRule type="cellIs" priority="22" dxfId="108" operator="equal" stopIfTrue="1">
      <formula>0</formula>
    </cfRule>
  </conditionalFormatting>
  <conditionalFormatting sqref="J5:O89">
    <cfRule type="cellIs" priority="20" dxfId="108" operator="equal" stopIfTrue="1">
      <formula>0</formula>
    </cfRule>
  </conditionalFormatting>
  <conditionalFormatting sqref="E5:E89">
    <cfRule type="cellIs" priority="16" dxfId="107" operator="equal" stopIfTrue="1">
      <formula>0</formula>
    </cfRule>
  </conditionalFormatting>
  <conditionalFormatting sqref="G5:G89">
    <cfRule type="cellIs" priority="14" dxfId="107" operator="equal" stopIfTrue="1">
      <formula>0</formula>
    </cfRule>
  </conditionalFormatting>
  <conditionalFormatting sqref="C5:C89">
    <cfRule type="cellIs" priority="12" dxfId="107" operator="equal" stopIfTrue="1">
      <formula>0</formula>
    </cfRule>
  </conditionalFormatting>
  <conditionalFormatting sqref="I5:I89">
    <cfRule type="cellIs" priority="10" dxfId="107" operator="equal" stopIfTrue="1">
      <formula>0</formula>
    </cfRule>
  </conditionalFormatting>
  <conditionalFormatting sqref="B5:B89">
    <cfRule type="expression" priority="8" dxfId="107" stopIfTrue="1">
      <formula>SUM(K5,L5,M5,N5,O5)=0</formula>
    </cfRule>
  </conditionalFormatting>
  <conditionalFormatting sqref="P5:P89">
    <cfRule type="expression" priority="3" dxfId="105" stopIfTrue="1">
      <formula>Q5&lt;0</formula>
    </cfRule>
    <cfRule type="cellIs" priority="18" dxfId="97" operator="equal" stopIfTrue="1">
      <formula>0</formula>
    </cfRule>
  </conditionalFormatting>
  <conditionalFormatting sqref="Q5:Q89">
    <cfRule type="cellIs" priority="1" dxfId="103" operator="lessThan" stopIfTrue="1">
      <formula>0</formula>
    </cfRule>
  </conditionalFormatting>
  <conditionalFormatting sqref="K2:P2">
    <cfRule type="expression" priority="65" dxfId="107" stopIfTrue="1">
      <formula>'сад+ясли+сотрудники'!#REF!=0</formula>
    </cfRule>
  </conditionalFormatting>
  <conditionalFormatting sqref="K3:P3">
    <cfRule type="expression" priority="67" dxfId="107" stopIfTrue="1">
      <formula>'сад+ясли+сотрудники'!#REF!=0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51" r:id="rId2"/>
  <rowBreaks count="1" manualBreakCount="1">
    <brk id="2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Рахмангуловская СОШ</cp:lastModifiedBy>
  <cp:lastPrinted>2023-04-04T04:57:55Z</cp:lastPrinted>
  <dcterms:created xsi:type="dcterms:W3CDTF">2006-09-28T05:33:49Z</dcterms:created>
  <dcterms:modified xsi:type="dcterms:W3CDTF">2024-04-08T03:11:25Z</dcterms:modified>
  <cp:category/>
  <cp:version/>
  <cp:contentType/>
  <cp:contentStatus/>
</cp:coreProperties>
</file>